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okuto-sv\e\相談業務\特別養護老人ホーム　中通\契約書・重要事項説明書・運営規定\特養\重要事項説明書\"/>
    </mc:Choice>
  </mc:AlternateContent>
  <bookViews>
    <workbookView xWindow="0" yWindow="0" windowWidth="28800" windowHeight="12450"/>
  </bookViews>
  <sheets>
    <sheet name="特養（個室）1" sheetId="7" r:id="rId1"/>
    <sheet name="負担割合２と３" sheetId="6" r:id="rId2"/>
    <sheet name="特養（多床室）" sheetId="4" r:id="rId3"/>
    <sheet name="負担割合２と３ (2)" sheetId="11" r:id="rId4"/>
  </sheets>
  <definedNames>
    <definedName name="_xlnm.Print_Area" localSheetId="0">'特養（個室）1'!$A$1:$J$54</definedName>
    <definedName name="_xlnm.Print_Area" localSheetId="2">'特養（多床室）'!$A$1:$J$63</definedName>
    <definedName name="_xlnm.Print_Area" localSheetId="1">負担割合２と３!$A$1:$J$22</definedName>
    <definedName name="_xlnm.Print_Area" localSheetId="3">'負担割合２と３ (2)'!$A$1:$J$22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9" i="11" l="1"/>
  <c r="S19" i="11" l="1"/>
  <c r="D18" i="11"/>
  <c r="D17" i="11"/>
  <c r="D16" i="11"/>
  <c r="D15" i="11"/>
  <c r="D10" i="11"/>
  <c r="D9" i="11"/>
  <c r="D8" i="11"/>
  <c r="D7" i="11"/>
  <c r="D6" i="11"/>
  <c r="S15" i="11"/>
  <c r="Q15" i="11"/>
  <c r="Q19" i="11"/>
  <c r="O19" i="11"/>
  <c r="S18" i="11"/>
  <c r="Q18" i="11"/>
  <c r="O18" i="11"/>
  <c r="S17" i="11"/>
  <c r="Q17" i="11"/>
  <c r="O17" i="11"/>
  <c r="S16" i="11"/>
  <c r="Q16" i="11"/>
  <c r="O16" i="11"/>
  <c r="O15" i="11"/>
  <c r="O18" i="6"/>
  <c r="D19" i="6"/>
  <c r="D18" i="6"/>
  <c r="D17" i="6"/>
  <c r="D16" i="6"/>
  <c r="D15" i="6"/>
  <c r="D6" i="6"/>
  <c r="O19" i="6"/>
  <c r="S19" i="6"/>
  <c r="S18" i="6"/>
  <c r="S15" i="6"/>
  <c r="O15" i="6"/>
  <c r="Q15" i="6"/>
  <c r="D10" i="6"/>
  <c r="D9" i="6"/>
  <c r="D8" i="6"/>
  <c r="D7" i="6"/>
  <c r="S10" i="11"/>
  <c r="Q10" i="11"/>
  <c r="O10" i="11"/>
  <c r="S9" i="11"/>
  <c r="Q9" i="11"/>
  <c r="O9" i="11"/>
  <c r="S8" i="11"/>
  <c r="Q8" i="11"/>
  <c r="O8" i="11"/>
  <c r="S7" i="11"/>
  <c r="Q7" i="11"/>
  <c r="O7" i="11"/>
  <c r="S6" i="11"/>
  <c r="Q6" i="11"/>
  <c r="O6" i="11"/>
  <c r="Q19" i="6"/>
  <c r="Q18" i="6"/>
  <c r="S17" i="6"/>
  <c r="Q17" i="6"/>
  <c r="O17" i="6"/>
  <c r="S16" i="6"/>
  <c r="Q16" i="6"/>
  <c r="O16" i="6"/>
  <c r="Q7" i="6"/>
  <c r="S7" i="6"/>
  <c r="O8" i="6"/>
  <c r="O7" i="6"/>
  <c r="Q6" i="6"/>
  <c r="S9" i="6"/>
  <c r="O6" i="6"/>
  <c r="S10" i="6"/>
  <c r="Q10" i="6"/>
  <c r="O10" i="6"/>
  <c r="Q9" i="6"/>
  <c r="O9" i="6"/>
  <c r="S8" i="6"/>
  <c r="Q8" i="6"/>
  <c r="S6" i="6"/>
  <c r="D33" i="4"/>
  <c r="D32" i="4"/>
  <c r="D31" i="4"/>
  <c r="D30" i="4"/>
  <c r="D29" i="4"/>
  <c r="D25" i="4"/>
  <c r="D24" i="4"/>
  <c r="D23" i="4"/>
  <c r="D22" i="4"/>
  <c r="D21" i="4"/>
  <c r="D17" i="4"/>
  <c r="D16" i="4"/>
  <c r="D15" i="4"/>
  <c r="D14" i="4"/>
  <c r="D13" i="4"/>
  <c r="S33" i="4"/>
  <c r="Q33" i="4"/>
  <c r="O33" i="4"/>
  <c r="S32" i="4"/>
  <c r="Q32" i="4"/>
  <c r="O32" i="4"/>
  <c r="S31" i="4"/>
  <c r="Q31" i="4"/>
  <c r="O31" i="4"/>
  <c r="S30" i="4"/>
  <c r="Q30" i="4"/>
  <c r="O30" i="4"/>
  <c r="S29" i="4"/>
  <c r="Q29" i="4"/>
  <c r="O29" i="4"/>
  <c r="S25" i="4"/>
  <c r="Q25" i="4"/>
  <c r="O25" i="4"/>
  <c r="S24" i="4"/>
  <c r="Q24" i="4"/>
  <c r="O24" i="4"/>
  <c r="S23" i="4"/>
  <c r="Q23" i="4"/>
  <c r="O23" i="4"/>
  <c r="S22" i="4"/>
  <c r="Q22" i="4"/>
  <c r="O22" i="4"/>
  <c r="S21" i="4"/>
  <c r="Q21" i="4"/>
  <c r="O21" i="4"/>
  <c r="S17" i="4"/>
  <c r="Q17" i="4"/>
  <c r="O17" i="4"/>
  <c r="S16" i="4"/>
  <c r="Q16" i="4"/>
  <c r="O16" i="4"/>
  <c r="S15" i="4"/>
  <c r="Q15" i="4"/>
  <c r="O15" i="4"/>
  <c r="S14" i="4"/>
  <c r="Q14" i="4"/>
  <c r="O14" i="4"/>
  <c r="S13" i="4"/>
  <c r="Q13" i="4"/>
  <c r="O13" i="4"/>
  <c r="D5" i="4"/>
  <c r="D9" i="4"/>
  <c r="D8" i="4"/>
  <c r="D7" i="4"/>
  <c r="D6" i="4"/>
  <c r="S9" i="4"/>
  <c r="Q9" i="4"/>
  <c r="O9" i="4"/>
  <c r="S8" i="4"/>
  <c r="Q8" i="4"/>
  <c r="O8" i="4"/>
  <c r="S7" i="4"/>
  <c r="Q7" i="4"/>
  <c r="O7" i="4"/>
  <c r="S6" i="4"/>
  <c r="Q6" i="4"/>
  <c r="O6" i="4"/>
  <c r="S5" i="4"/>
  <c r="Q5" i="4"/>
  <c r="O5" i="4"/>
  <c r="D33" i="7"/>
  <c r="D32" i="7"/>
  <c r="D31" i="7"/>
  <c r="D30" i="7"/>
  <c r="D29" i="7"/>
  <c r="D25" i="7"/>
  <c r="D24" i="7"/>
  <c r="D23" i="7"/>
  <c r="D22" i="7"/>
  <c r="D21" i="7"/>
  <c r="D17" i="7"/>
  <c r="D16" i="7"/>
  <c r="D15" i="7"/>
  <c r="D14" i="7"/>
  <c r="D13" i="7"/>
  <c r="S33" i="7"/>
  <c r="Q33" i="7"/>
  <c r="O33" i="7"/>
  <c r="S32" i="7"/>
  <c r="Q32" i="7"/>
  <c r="O32" i="7"/>
  <c r="S31" i="7"/>
  <c r="Q31" i="7"/>
  <c r="O31" i="7"/>
  <c r="S30" i="7"/>
  <c r="Q30" i="7"/>
  <c r="O30" i="7"/>
  <c r="S29" i="7"/>
  <c r="Q29" i="7"/>
  <c r="O29" i="7"/>
  <c r="S25" i="7"/>
  <c r="Q25" i="7"/>
  <c r="O25" i="7"/>
  <c r="S24" i="7"/>
  <c r="Q24" i="7"/>
  <c r="O24" i="7"/>
  <c r="S23" i="7"/>
  <c r="Q23" i="7"/>
  <c r="O23" i="7"/>
  <c r="S22" i="7"/>
  <c r="Q22" i="7"/>
  <c r="O22" i="7"/>
  <c r="S21" i="7"/>
  <c r="Q21" i="7"/>
  <c r="O21" i="7"/>
  <c r="S17" i="7"/>
  <c r="Q17" i="7"/>
  <c r="O17" i="7"/>
  <c r="S16" i="7"/>
  <c r="Q16" i="7"/>
  <c r="O16" i="7"/>
  <c r="S15" i="7"/>
  <c r="Q15" i="7"/>
  <c r="O15" i="7"/>
  <c r="S14" i="7"/>
  <c r="Q14" i="7"/>
  <c r="O14" i="7"/>
  <c r="S13" i="7"/>
  <c r="Q13" i="7"/>
  <c r="O13" i="7"/>
  <c r="D9" i="7"/>
  <c r="D8" i="7"/>
  <c r="D7" i="7"/>
  <c r="D6" i="7"/>
  <c r="D5" i="7"/>
  <c r="S8" i="7"/>
  <c r="S7" i="7"/>
  <c r="S6" i="7"/>
  <c r="S5" i="7"/>
  <c r="S9" i="7"/>
  <c r="O5" i="7"/>
  <c r="I15" i="4"/>
  <c r="I16" i="4"/>
  <c r="J16" i="4" s="1"/>
  <c r="I17" i="4"/>
  <c r="I14" i="4"/>
  <c r="J9" i="7"/>
  <c r="Q9" i="7"/>
  <c r="Q8" i="7"/>
  <c r="Q7" i="7"/>
  <c r="Q6" i="7"/>
  <c r="Q5" i="7"/>
  <c r="O6" i="7"/>
  <c r="O7" i="7"/>
  <c r="O8" i="7"/>
  <c r="O9" i="7"/>
  <c r="J6" i="7" l="1"/>
  <c r="J7" i="7"/>
  <c r="J8" i="7"/>
  <c r="J5" i="7"/>
  <c r="I6" i="6"/>
  <c r="J6" i="6" s="1"/>
  <c r="I33" i="7"/>
  <c r="J33" i="7" s="1"/>
  <c r="I32" i="7"/>
  <c r="J32" i="7" s="1"/>
  <c r="I31" i="7"/>
  <c r="J31" i="7" s="1"/>
  <c r="I30" i="7"/>
  <c r="J30" i="7" s="1"/>
  <c r="I29" i="7"/>
  <c r="J29" i="7" s="1"/>
  <c r="I25" i="7"/>
  <c r="J25" i="7" s="1"/>
  <c r="I24" i="7"/>
  <c r="J24" i="7" s="1"/>
  <c r="I23" i="7"/>
  <c r="J23" i="7" s="1"/>
  <c r="I22" i="7"/>
  <c r="J22" i="7" s="1"/>
  <c r="I21" i="7"/>
  <c r="J21" i="7" s="1"/>
  <c r="I17" i="7"/>
  <c r="J17" i="7" s="1"/>
  <c r="I16" i="7"/>
  <c r="J16" i="7" s="1"/>
  <c r="I15" i="7"/>
  <c r="J15" i="7" s="1"/>
  <c r="I14" i="7"/>
  <c r="J14" i="7" s="1"/>
  <c r="I13" i="7"/>
  <c r="J13" i="7" s="1"/>
  <c r="I33" i="4"/>
  <c r="J33" i="4" s="1"/>
  <c r="I32" i="4"/>
  <c r="J32" i="4" s="1"/>
  <c r="I31" i="4"/>
  <c r="J31" i="4" s="1"/>
  <c r="I30" i="4"/>
  <c r="J30" i="4" s="1"/>
  <c r="I29" i="4"/>
  <c r="J29" i="4" s="1"/>
  <c r="I25" i="4"/>
  <c r="J25" i="4" s="1"/>
  <c r="I24" i="4"/>
  <c r="J24" i="4" s="1"/>
  <c r="I23" i="4"/>
  <c r="J23" i="4" s="1"/>
  <c r="I22" i="4"/>
  <c r="J22" i="4" s="1"/>
  <c r="I21" i="4"/>
  <c r="J21" i="4" s="1"/>
  <c r="J17" i="4"/>
  <c r="J14" i="4"/>
  <c r="J15" i="4"/>
  <c r="I13" i="4"/>
  <c r="J13" i="4" s="1"/>
  <c r="I15" i="11" l="1"/>
  <c r="J15" i="11" s="1"/>
  <c r="I19" i="11"/>
  <c r="J19" i="11" s="1"/>
  <c r="I18" i="11"/>
  <c r="J18" i="11" s="1"/>
  <c r="I17" i="11"/>
  <c r="J17" i="11" s="1"/>
  <c r="I16" i="11"/>
  <c r="J16" i="11" s="1"/>
  <c r="I10" i="11"/>
  <c r="J10" i="11" s="1"/>
  <c r="I9" i="11"/>
  <c r="J9" i="11" s="1"/>
  <c r="I8" i="11"/>
  <c r="J8" i="11" s="1"/>
  <c r="I7" i="11"/>
  <c r="J7" i="11" s="1"/>
  <c r="I6" i="11"/>
  <c r="J6" i="11" s="1"/>
  <c r="I19" i="6"/>
  <c r="J19" i="6" s="1"/>
  <c r="I18" i="6"/>
  <c r="J18" i="6" s="1"/>
  <c r="I17" i="6"/>
  <c r="J17" i="6" s="1"/>
  <c r="I16" i="6"/>
  <c r="J16" i="6" s="1"/>
  <c r="I15" i="6"/>
  <c r="J15" i="6" s="1"/>
  <c r="I9" i="4" l="1"/>
  <c r="J9" i="4" s="1"/>
  <c r="I8" i="4"/>
  <c r="J8" i="4" s="1"/>
  <c r="I7" i="4"/>
  <c r="J7" i="4" s="1"/>
  <c r="I6" i="4"/>
  <c r="J6" i="4" s="1"/>
  <c r="I5" i="4"/>
  <c r="J5" i="4" s="1"/>
  <c r="I10" i="6" l="1"/>
  <c r="J10" i="6" s="1"/>
  <c r="I9" i="6"/>
  <c r="J9" i="6" s="1"/>
  <c r="I8" i="6"/>
  <c r="J8" i="6" s="1"/>
  <c r="I7" i="6"/>
  <c r="J7" i="6" s="1"/>
</calcChain>
</file>

<file path=xl/sharedStrings.xml><?xml version="1.0" encoding="utf-8"?>
<sst xmlns="http://schemas.openxmlformats.org/spreadsheetml/2006/main" count="488" uniqueCount="79">
  <si>
    <t>第1段階</t>
    <rPh sb="0" eb="1">
      <t>ダイ</t>
    </rPh>
    <rPh sb="2" eb="4">
      <t>ダンカイ</t>
    </rPh>
    <phoneticPr fontId="1"/>
  </si>
  <si>
    <t>要介護1</t>
    <rPh sb="0" eb="1">
      <t>ヨウ</t>
    </rPh>
    <rPh sb="1" eb="3">
      <t>カイゴ</t>
    </rPh>
    <phoneticPr fontId="1"/>
  </si>
  <si>
    <t>要介護2</t>
    <rPh sb="0" eb="1">
      <t>ヨウ</t>
    </rPh>
    <rPh sb="1" eb="3">
      <t>カイゴ</t>
    </rPh>
    <phoneticPr fontId="1"/>
  </si>
  <si>
    <t>要介護3</t>
    <rPh sb="0" eb="1">
      <t>ヨウ</t>
    </rPh>
    <rPh sb="1" eb="3">
      <t>カイゴ</t>
    </rPh>
    <phoneticPr fontId="1"/>
  </si>
  <si>
    <t>要介護4</t>
    <rPh sb="0" eb="1">
      <t>ヨウ</t>
    </rPh>
    <rPh sb="1" eb="3">
      <t>カイゴ</t>
    </rPh>
    <phoneticPr fontId="1"/>
  </si>
  <si>
    <t>要介護5</t>
    <rPh sb="0" eb="1">
      <t>ヨウ</t>
    </rPh>
    <rPh sb="1" eb="3">
      <t>カイゴ</t>
    </rPh>
    <phoneticPr fontId="1"/>
  </si>
  <si>
    <t>介護保険</t>
    <rPh sb="0" eb="2">
      <t>カイゴ</t>
    </rPh>
    <rPh sb="2" eb="4">
      <t>ホケン</t>
    </rPh>
    <phoneticPr fontId="1"/>
  </si>
  <si>
    <t>１割負担</t>
    <rPh sb="1" eb="2">
      <t>ワリ</t>
    </rPh>
    <rPh sb="2" eb="4">
      <t>フタン</t>
    </rPh>
    <phoneticPr fontId="1"/>
  </si>
  <si>
    <t>算定加算</t>
    <rPh sb="0" eb="2">
      <t>サンテイ</t>
    </rPh>
    <rPh sb="2" eb="4">
      <t>カサン</t>
    </rPh>
    <phoneticPr fontId="1"/>
  </si>
  <si>
    <t>食費</t>
    <rPh sb="0" eb="2">
      <t>ショクヒ</t>
    </rPh>
    <phoneticPr fontId="1"/>
  </si>
  <si>
    <t>居住費</t>
    <rPh sb="0" eb="2">
      <t>キョジュウ</t>
    </rPh>
    <rPh sb="2" eb="3">
      <t>ヒ</t>
    </rPh>
    <phoneticPr fontId="1"/>
  </si>
  <si>
    <t>30日合計</t>
    <rPh sb="2" eb="3">
      <t>ニチ</t>
    </rPh>
    <rPh sb="3" eb="5">
      <t>ゴウケイ</t>
    </rPh>
    <phoneticPr fontId="1"/>
  </si>
  <si>
    <t>第2段階</t>
    <rPh sb="0" eb="1">
      <t>ダイ</t>
    </rPh>
    <rPh sb="2" eb="4">
      <t>ダンカイ</t>
    </rPh>
    <phoneticPr fontId="1"/>
  </si>
  <si>
    <t>第3段階</t>
    <rPh sb="0" eb="1">
      <t>ダイ</t>
    </rPh>
    <rPh sb="2" eb="4">
      <t>ダンカイ</t>
    </rPh>
    <phoneticPr fontId="1"/>
  </si>
  <si>
    <t>第4段階</t>
    <rPh sb="0" eb="1">
      <t>ダイ</t>
    </rPh>
    <rPh sb="2" eb="4">
      <t>ダンカイ</t>
    </rPh>
    <phoneticPr fontId="1"/>
  </si>
  <si>
    <t>　　算定加算</t>
    <rPh sb="2" eb="4">
      <t>サンテイ</t>
    </rPh>
    <rPh sb="4" eb="6">
      <t>カサン</t>
    </rPh>
    <phoneticPr fontId="1"/>
  </si>
  <si>
    <t>　　・看護体制加算（Ⅰ）</t>
    <rPh sb="3" eb="5">
      <t>カンゴ</t>
    </rPh>
    <rPh sb="5" eb="7">
      <t>タイセイ</t>
    </rPh>
    <rPh sb="7" eb="9">
      <t>カサン</t>
    </rPh>
    <phoneticPr fontId="1"/>
  </si>
  <si>
    <t>　　・夜勤職員体制加算</t>
    <rPh sb="3" eb="5">
      <t>ヤキン</t>
    </rPh>
    <rPh sb="5" eb="7">
      <t>ショクイン</t>
    </rPh>
    <rPh sb="7" eb="9">
      <t>タイセイ</t>
    </rPh>
    <rPh sb="9" eb="11">
      <t>カサン</t>
    </rPh>
    <phoneticPr fontId="1"/>
  </si>
  <si>
    <t>　　・介護職員処遇改善加算</t>
    <rPh sb="3" eb="5">
      <t>カイゴ</t>
    </rPh>
    <rPh sb="5" eb="7">
      <t>ショクイン</t>
    </rPh>
    <rPh sb="7" eb="9">
      <t>ショグウ</t>
    </rPh>
    <rPh sb="9" eb="11">
      <t>カイゼン</t>
    </rPh>
    <rPh sb="11" eb="13">
      <t>カサン</t>
    </rPh>
    <phoneticPr fontId="1"/>
  </si>
  <si>
    <t>　 ＊料金改定があれば、随時料金表を改定させていただきます。</t>
    <rPh sb="3" eb="5">
      <t>リョウキン</t>
    </rPh>
    <rPh sb="5" eb="7">
      <t>カイテイ</t>
    </rPh>
    <rPh sb="12" eb="14">
      <t>ズイジ</t>
    </rPh>
    <rPh sb="14" eb="16">
      <t>リョウキン</t>
    </rPh>
    <rPh sb="16" eb="17">
      <t>ヒョウ</t>
    </rPh>
    <rPh sb="18" eb="20">
      <t>カイテイ</t>
    </rPh>
    <phoneticPr fontId="1"/>
  </si>
  <si>
    <t>　 1.体制加算</t>
    <rPh sb="4" eb="6">
      <t>タイセイ</t>
    </rPh>
    <rPh sb="6" eb="8">
      <t>カサン</t>
    </rPh>
    <phoneticPr fontId="1"/>
  </si>
  <si>
    <t>　 2.実施加算</t>
    <rPh sb="4" eb="6">
      <t>ジッシ</t>
    </rPh>
    <rPh sb="6" eb="8">
      <t>カサン</t>
    </rPh>
    <phoneticPr fontId="1"/>
  </si>
  <si>
    <t>　　・栄養マネジメント加算（Ⅰ）</t>
    <rPh sb="3" eb="5">
      <t>エイヨウ</t>
    </rPh>
    <rPh sb="11" eb="13">
      <t>カサン</t>
    </rPh>
    <phoneticPr fontId="1"/>
  </si>
  <si>
    <r>
      <rPr>
        <sz val="11"/>
        <color theme="1"/>
        <rFont val="ＭＳ Ｐ明朝"/>
        <family val="1"/>
        <charset val="128"/>
      </rPr>
      <t>　　負担限度額基準</t>
    </r>
    <rPh sb="2" eb="4">
      <t>フタン</t>
    </rPh>
    <rPh sb="4" eb="6">
      <t>ゲンド</t>
    </rPh>
    <rPh sb="6" eb="7">
      <t>ガク</t>
    </rPh>
    <rPh sb="7" eb="9">
      <t>キジュン</t>
    </rPh>
    <phoneticPr fontId="1"/>
  </si>
  <si>
    <r>
      <rPr>
        <sz val="11"/>
        <color theme="1"/>
        <rFont val="ＭＳ Ｐ明朝"/>
        <family val="1"/>
        <charset val="128"/>
      </rPr>
      <t>負担段階</t>
    </r>
    <rPh sb="0" eb="2">
      <t>フタン</t>
    </rPh>
    <rPh sb="2" eb="4">
      <t>ダンカイ</t>
    </rPh>
    <phoneticPr fontId="1"/>
  </si>
  <si>
    <r>
      <rPr>
        <sz val="11"/>
        <color theme="1"/>
        <rFont val="ＭＳ Ｐ明朝"/>
        <family val="1"/>
        <charset val="128"/>
      </rPr>
      <t>対象内容</t>
    </r>
    <rPh sb="0" eb="2">
      <t>タイショウ</t>
    </rPh>
    <rPh sb="2" eb="4">
      <t>ナイヨウ</t>
    </rPh>
    <phoneticPr fontId="1"/>
  </si>
  <si>
    <r>
      <rPr>
        <sz val="11"/>
        <color theme="1"/>
        <rFont val="ＭＳ Ｐ明朝"/>
        <family val="1"/>
        <charset val="128"/>
      </rPr>
      <t>生活保護受給者又は世帯全員が住民税非課税世帯かつ老齢福祉年金受給者</t>
    </r>
    <rPh sb="0" eb="2">
      <t>セイカツ</t>
    </rPh>
    <rPh sb="2" eb="4">
      <t>ホゴ</t>
    </rPh>
    <rPh sb="4" eb="6">
      <t>ジュキュウ</t>
    </rPh>
    <rPh sb="6" eb="7">
      <t>シャ</t>
    </rPh>
    <rPh sb="7" eb="8">
      <t>マタ</t>
    </rPh>
    <rPh sb="9" eb="11">
      <t>セタイ</t>
    </rPh>
    <rPh sb="11" eb="13">
      <t>ゼンイン</t>
    </rPh>
    <rPh sb="14" eb="17">
      <t>ジュウミンゼイ</t>
    </rPh>
    <rPh sb="17" eb="20">
      <t>ヒカゼイ</t>
    </rPh>
    <rPh sb="20" eb="22">
      <t>セタイ</t>
    </rPh>
    <rPh sb="24" eb="26">
      <t>ロウレイ</t>
    </rPh>
    <rPh sb="26" eb="28">
      <t>フクシ</t>
    </rPh>
    <rPh sb="28" eb="30">
      <t>ネンキン</t>
    </rPh>
    <rPh sb="30" eb="33">
      <t>ジュキュウシャ</t>
    </rPh>
    <phoneticPr fontId="1"/>
  </si>
  <si>
    <r>
      <rPr>
        <sz val="11"/>
        <color theme="1"/>
        <rFont val="ＭＳ Ｐ明朝"/>
        <family val="1"/>
        <charset val="128"/>
      </rPr>
      <t>上記以外</t>
    </r>
    <rPh sb="0" eb="2">
      <t>ジョウキ</t>
    </rPh>
    <rPh sb="2" eb="4">
      <t>イガイ</t>
    </rPh>
    <phoneticPr fontId="1"/>
  </si>
  <si>
    <r>
      <rPr>
        <sz val="11"/>
        <color theme="1"/>
        <rFont val="ＭＳ Ｐ明朝"/>
        <family val="1"/>
        <charset val="128"/>
      </rPr>
      <t>第</t>
    </r>
    <r>
      <rPr>
        <sz val="11"/>
        <color theme="1"/>
        <rFont val="Century"/>
        <family val="1"/>
      </rPr>
      <t>1</t>
    </r>
    <r>
      <rPr>
        <sz val="11"/>
        <color theme="1"/>
        <rFont val="ＭＳ Ｐ明朝"/>
        <family val="1"/>
        <charset val="128"/>
      </rPr>
      <t>段階</t>
    </r>
    <rPh sb="0" eb="1">
      <t>ダイ</t>
    </rPh>
    <rPh sb="2" eb="4">
      <t>ダンカイ</t>
    </rPh>
    <phoneticPr fontId="1"/>
  </si>
  <si>
    <r>
      <rPr>
        <sz val="11"/>
        <color theme="1"/>
        <rFont val="ＭＳ Ｐ明朝"/>
        <family val="1"/>
        <charset val="128"/>
      </rPr>
      <t>第</t>
    </r>
    <r>
      <rPr>
        <sz val="11"/>
        <color theme="1"/>
        <rFont val="Century"/>
        <family val="1"/>
      </rPr>
      <t>2</t>
    </r>
    <r>
      <rPr>
        <sz val="11"/>
        <color theme="1"/>
        <rFont val="ＭＳ Ｐ明朝"/>
        <family val="1"/>
        <charset val="128"/>
      </rPr>
      <t>段階</t>
    </r>
    <rPh sb="0" eb="1">
      <t>ダイ</t>
    </rPh>
    <rPh sb="2" eb="4">
      <t>ダンカイ</t>
    </rPh>
    <phoneticPr fontId="1"/>
  </si>
  <si>
    <r>
      <rPr>
        <sz val="11"/>
        <color theme="1"/>
        <rFont val="ＭＳ Ｐ明朝"/>
        <family val="1"/>
        <charset val="128"/>
      </rPr>
      <t>世帯全員が住民税非課税世帯かつ課税年金収入額と合計所得金額の合計が</t>
    </r>
    <r>
      <rPr>
        <sz val="11"/>
        <color theme="1"/>
        <rFont val="Century"/>
        <family val="1"/>
      </rPr>
      <t>80</t>
    </r>
    <r>
      <rPr>
        <sz val="11"/>
        <color theme="1"/>
        <rFont val="ＭＳ Ｐ明朝"/>
        <family val="1"/>
        <charset val="128"/>
      </rPr>
      <t>万円以下</t>
    </r>
    <rPh sb="0" eb="2">
      <t>セタイ</t>
    </rPh>
    <rPh sb="2" eb="4">
      <t>ゼンイン</t>
    </rPh>
    <rPh sb="5" eb="8">
      <t>ジュウミンゼイ</t>
    </rPh>
    <rPh sb="8" eb="11">
      <t>ヒカゼイ</t>
    </rPh>
    <rPh sb="11" eb="13">
      <t>セタイ</t>
    </rPh>
    <rPh sb="15" eb="17">
      <t>カゼイ</t>
    </rPh>
    <rPh sb="17" eb="19">
      <t>ネンキン</t>
    </rPh>
    <rPh sb="19" eb="21">
      <t>シュウニュウ</t>
    </rPh>
    <rPh sb="21" eb="22">
      <t>ガク</t>
    </rPh>
    <rPh sb="23" eb="25">
      <t>ゴウケイ</t>
    </rPh>
    <rPh sb="25" eb="27">
      <t>ショトク</t>
    </rPh>
    <rPh sb="27" eb="29">
      <t>キンガク</t>
    </rPh>
    <rPh sb="30" eb="32">
      <t>ゴウケイ</t>
    </rPh>
    <rPh sb="35" eb="36">
      <t>マン</t>
    </rPh>
    <rPh sb="36" eb="37">
      <t>エン</t>
    </rPh>
    <rPh sb="37" eb="39">
      <t>イカ</t>
    </rPh>
    <phoneticPr fontId="1"/>
  </si>
  <si>
    <r>
      <rPr>
        <sz val="11"/>
        <color theme="1"/>
        <rFont val="ＭＳ Ｐ明朝"/>
        <family val="1"/>
        <charset val="128"/>
      </rPr>
      <t>第</t>
    </r>
    <r>
      <rPr>
        <sz val="11"/>
        <color theme="1"/>
        <rFont val="Century"/>
        <family val="1"/>
      </rPr>
      <t>3</t>
    </r>
    <r>
      <rPr>
        <sz val="11"/>
        <color theme="1"/>
        <rFont val="ＭＳ Ｐ明朝"/>
        <family val="1"/>
        <charset val="128"/>
      </rPr>
      <t>段階</t>
    </r>
    <rPh sb="0" eb="1">
      <t>ダイ</t>
    </rPh>
    <rPh sb="2" eb="4">
      <t>ダンカイ</t>
    </rPh>
    <phoneticPr fontId="1"/>
  </si>
  <si>
    <r>
      <rPr>
        <sz val="11"/>
        <color theme="1"/>
        <rFont val="ＭＳ Ｐ明朝"/>
        <family val="1"/>
        <charset val="128"/>
      </rPr>
      <t>世帯全員が住民税非課税世帯かつ課税年金収入額と合計所得金額の合計が</t>
    </r>
    <r>
      <rPr>
        <sz val="11"/>
        <color theme="1"/>
        <rFont val="Century"/>
        <family val="1"/>
      </rPr>
      <t>80</t>
    </r>
    <r>
      <rPr>
        <sz val="11"/>
        <color theme="1"/>
        <rFont val="ＭＳ Ｐ明朝"/>
        <family val="1"/>
        <charset val="128"/>
      </rPr>
      <t>万円超</t>
    </r>
    <r>
      <rPr>
        <sz val="11"/>
        <color theme="1"/>
        <rFont val="Century"/>
        <family val="1"/>
      </rPr>
      <t>266</t>
    </r>
    <r>
      <rPr>
        <sz val="11"/>
        <color theme="1"/>
        <rFont val="ＭＳ Ｐ明朝"/>
        <family val="1"/>
        <charset val="128"/>
      </rPr>
      <t>万円未満</t>
    </r>
    <rPh sb="0" eb="2">
      <t>セタイ</t>
    </rPh>
    <rPh sb="2" eb="4">
      <t>ゼンイン</t>
    </rPh>
    <rPh sb="5" eb="8">
      <t>ジュウミンゼイ</t>
    </rPh>
    <rPh sb="8" eb="11">
      <t>ヒカゼイ</t>
    </rPh>
    <rPh sb="11" eb="13">
      <t>セタイ</t>
    </rPh>
    <rPh sb="15" eb="17">
      <t>カゼイ</t>
    </rPh>
    <rPh sb="17" eb="19">
      <t>ネンキン</t>
    </rPh>
    <rPh sb="19" eb="21">
      <t>シュウニュウ</t>
    </rPh>
    <rPh sb="21" eb="22">
      <t>ガク</t>
    </rPh>
    <rPh sb="23" eb="25">
      <t>ゴウケイ</t>
    </rPh>
    <rPh sb="25" eb="27">
      <t>ショトク</t>
    </rPh>
    <rPh sb="27" eb="29">
      <t>キンガク</t>
    </rPh>
    <rPh sb="30" eb="32">
      <t>ゴウケイ</t>
    </rPh>
    <rPh sb="35" eb="36">
      <t>マン</t>
    </rPh>
    <rPh sb="36" eb="37">
      <t>エン</t>
    </rPh>
    <rPh sb="37" eb="38">
      <t>コ</t>
    </rPh>
    <rPh sb="41" eb="42">
      <t>マン</t>
    </rPh>
    <rPh sb="42" eb="43">
      <t>エン</t>
    </rPh>
    <rPh sb="43" eb="45">
      <t>ミマン</t>
    </rPh>
    <phoneticPr fontId="1"/>
  </si>
  <si>
    <r>
      <rPr>
        <sz val="11"/>
        <color theme="1"/>
        <rFont val="ＭＳ Ｐ明朝"/>
        <family val="1"/>
        <charset val="128"/>
      </rPr>
      <t>第</t>
    </r>
    <r>
      <rPr>
        <sz val="11"/>
        <color theme="1"/>
        <rFont val="Century"/>
        <family val="1"/>
      </rPr>
      <t>4</t>
    </r>
    <r>
      <rPr>
        <sz val="11"/>
        <color theme="1"/>
        <rFont val="ＭＳ Ｐ明朝"/>
        <family val="1"/>
        <charset val="128"/>
      </rPr>
      <t>段階</t>
    </r>
    <rPh sb="0" eb="1">
      <t>ダイ</t>
    </rPh>
    <rPh sb="2" eb="4">
      <t>ダンカイ</t>
    </rPh>
    <phoneticPr fontId="1"/>
  </si>
  <si>
    <t>単位</t>
    <rPh sb="0" eb="2">
      <t>タンイ</t>
    </rPh>
    <phoneticPr fontId="1"/>
  </si>
  <si>
    <t>　負担限度額認定区分別料金表</t>
    <rPh sb="1" eb="3">
      <t>フタン</t>
    </rPh>
    <rPh sb="3" eb="5">
      <t>ゲンド</t>
    </rPh>
    <rPh sb="5" eb="6">
      <t>ガク</t>
    </rPh>
    <rPh sb="6" eb="8">
      <t>ニンテイ</t>
    </rPh>
    <rPh sb="8" eb="10">
      <t>クブン</t>
    </rPh>
    <rPh sb="10" eb="11">
      <t>ベツ</t>
    </rPh>
    <rPh sb="11" eb="13">
      <t>リョウキン</t>
    </rPh>
    <rPh sb="13" eb="14">
      <t>ヒョウ</t>
    </rPh>
    <phoneticPr fontId="1"/>
  </si>
  <si>
    <t>合　　計</t>
    <rPh sb="0" eb="1">
      <t>ア</t>
    </rPh>
    <rPh sb="3" eb="4">
      <t>ケイ</t>
    </rPh>
    <phoneticPr fontId="1"/>
  </si>
  <si>
    <t>　特別養護老人ホーム中通</t>
    <rPh sb="1" eb="3">
      <t>トクベツ</t>
    </rPh>
    <rPh sb="3" eb="5">
      <t>ヨウゴ</t>
    </rPh>
    <rPh sb="5" eb="7">
      <t>ロウジン</t>
    </rPh>
    <rPh sb="10" eb="12">
      <t>ナカドオリ</t>
    </rPh>
    <phoneticPr fontId="1"/>
  </si>
  <si>
    <t>　　・日常生活継続支援加算</t>
    <rPh sb="3" eb="5">
      <t>ニチジョウ</t>
    </rPh>
    <rPh sb="5" eb="7">
      <t>セイカツ</t>
    </rPh>
    <rPh sb="7" eb="9">
      <t>ケイゾク</t>
    </rPh>
    <rPh sb="9" eb="11">
      <t>シエン</t>
    </rPh>
    <rPh sb="11" eb="13">
      <t>カサン</t>
    </rPh>
    <phoneticPr fontId="1"/>
  </si>
  <si>
    <t>日額合計</t>
    <rPh sb="0" eb="2">
      <t>ニチガク</t>
    </rPh>
    <rPh sb="2" eb="4">
      <t>ゴウケイ</t>
    </rPh>
    <phoneticPr fontId="1"/>
  </si>
  <si>
    <t>　　・個別機能訓練加算</t>
    <rPh sb="3" eb="5">
      <t>コベツ</t>
    </rPh>
    <rPh sb="5" eb="7">
      <t>キノウ</t>
    </rPh>
    <rPh sb="7" eb="9">
      <t>クンレン</t>
    </rPh>
    <rPh sb="9" eb="11">
      <t>カサン</t>
    </rPh>
    <phoneticPr fontId="1"/>
  </si>
  <si>
    <t>:</t>
    <phoneticPr fontId="1"/>
  </si>
  <si>
    <t>　　・療養食加算</t>
    <rPh sb="3" eb="5">
      <t>リョウヨウ</t>
    </rPh>
    <rPh sb="5" eb="6">
      <t>ショク</t>
    </rPh>
    <rPh sb="6" eb="8">
      <t>カサン</t>
    </rPh>
    <phoneticPr fontId="1"/>
  </si>
  <si>
    <t>個室</t>
    <rPh sb="0" eb="2">
      <t>コシツ</t>
    </rPh>
    <phoneticPr fontId="1"/>
  </si>
  <si>
    <t>多床室</t>
    <rPh sb="0" eb="2">
      <t>タトコ</t>
    </rPh>
    <rPh sb="2" eb="3">
      <t>シツ</t>
    </rPh>
    <phoneticPr fontId="1"/>
  </si>
  <si>
    <t>・初期加算　：30単位</t>
    <rPh sb="1" eb="2">
      <t>ショ</t>
    </rPh>
    <rPh sb="2" eb="3">
      <t>キ</t>
    </rPh>
    <rPh sb="3" eb="5">
      <t>カサン</t>
    </rPh>
    <rPh sb="9" eb="11">
      <t>タンイ</t>
    </rPh>
    <phoneticPr fontId="1"/>
  </si>
  <si>
    <t>:</t>
    <phoneticPr fontId="1"/>
  </si>
  <si>
    <t>・褥瘡マネジメント加算：</t>
    <rPh sb="1" eb="3">
      <t>ジョクソウ</t>
    </rPh>
    <rPh sb="9" eb="11">
      <t>カサン</t>
    </rPh>
    <phoneticPr fontId="1"/>
  </si>
  <si>
    <t>単位（1食）</t>
    <rPh sb="0" eb="2">
      <t>タンイ</t>
    </rPh>
    <rPh sb="4" eb="5">
      <t>ショク</t>
    </rPh>
    <phoneticPr fontId="1"/>
  </si>
  <si>
    <t>・排せつ支援加算：1月につき100単位</t>
    <rPh sb="1" eb="2">
      <t>ハイ</t>
    </rPh>
    <rPh sb="4" eb="6">
      <t>シエン</t>
    </rPh>
    <rPh sb="6" eb="8">
      <t>カサン</t>
    </rPh>
    <rPh sb="10" eb="11">
      <t>ガツ</t>
    </rPh>
    <rPh sb="17" eb="19">
      <t>タンイ</t>
    </rPh>
    <phoneticPr fontId="1"/>
  </si>
  <si>
    <t>2割負担</t>
    <rPh sb="1" eb="2">
      <t>ワリ</t>
    </rPh>
    <rPh sb="2" eb="4">
      <t>フタン</t>
    </rPh>
    <phoneticPr fontId="1"/>
  </si>
  <si>
    <t>○負担割合３割</t>
  </si>
  <si>
    <t>○負担割合2割</t>
    <phoneticPr fontId="1"/>
  </si>
  <si>
    <t>　</t>
    <phoneticPr fontId="1"/>
  </si>
  <si>
    <t>負担限度額認定区分別料金表</t>
    <phoneticPr fontId="1"/>
  </si>
  <si>
    <t>多床室</t>
    <rPh sb="0" eb="1">
      <t>タ</t>
    </rPh>
    <rPh sb="1" eb="2">
      <t>トコ</t>
    </rPh>
    <rPh sb="2" eb="3">
      <t>シツ</t>
    </rPh>
    <phoneticPr fontId="1"/>
  </si>
  <si>
    <t>○負担割合３割</t>
    <phoneticPr fontId="1"/>
  </si>
  <si>
    <t>3割負担</t>
    <rPh sb="1" eb="2">
      <t>ワリ</t>
    </rPh>
    <rPh sb="2" eb="4">
      <t>フタン</t>
    </rPh>
    <phoneticPr fontId="1"/>
  </si>
  <si>
    <t>1割負担</t>
    <rPh sb="1" eb="2">
      <t>ワリ</t>
    </rPh>
    <rPh sb="2" eb="4">
      <t>フタン</t>
    </rPh>
    <phoneticPr fontId="1"/>
  </si>
  <si>
    <t>令和1年10月1日から</t>
    <rPh sb="0" eb="1">
      <t>レイ</t>
    </rPh>
    <rPh sb="1" eb="2">
      <t>ワ</t>
    </rPh>
    <rPh sb="3" eb="4">
      <t>ネン</t>
    </rPh>
    <rPh sb="6" eb="7">
      <t>ガツ</t>
    </rPh>
    <rPh sb="8" eb="9">
      <t>ヒ</t>
    </rPh>
    <phoneticPr fontId="1"/>
  </si>
  <si>
    <t>令和1年10月1日から</t>
    <rPh sb="0" eb="2">
      <t>レイワ</t>
    </rPh>
    <rPh sb="3" eb="4">
      <t>ネン</t>
    </rPh>
    <rPh sb="6" eb="7">
      <t>ガツ</t>
    </rPh>
    <rPh sb="8" eb="9">
      <t>ニチ</t>
    </rPh>
    <phoneticPr fontId="1"/>
  </si>
  <si>
    <t>介護職員処遇改善加算
（8.3％上乗せ）</t>
    <rPh sb="0" eb="2">
      <t>カイゴ</t>
    </rPh>
    <rPh sb="2" eb="4">
      <t>ショクイン</t>
    </rPh>
    <rPh sb="4" eb="6">
      <t>ショグウ</t>
    </rPh>
    <rPh sb="6" eb="7">
      <t>カイ</t>
    </rPh>
    <rPh sb="7" eb="8">
      <t>ゼン</t>
    </rPh>
    <rPh sb="8" eb="10">
      <t>カサン</t>
    </rPh>
    <rPh sb="16" eb="18">
      <t>ウワノ</t>
    </rPh>
    <phoneticPr fontId="1"/>
  </si>
  <si>
    <t>特定処遇改善加算
（2.7％上乗せ）</t>
    <rPh sb="0" eb="2">
      <t>トクテイ</t>
    </rPh>
    <rPh sb="2" eb="4">
      <t>ショグウ</t>
    </rPh>
    <rPh sb="4" eb="6">
      <t>カイゼン</t>
    </rPh>
    <rPh sb="6" eb="8">
      <t>カサン</t>
    </rPh>
    <rPh sb="14" eb="16">
      <t>ウワノ</t>
    </rPh>
    <phoneticPr fontId="1"/>
  </si>
  <si>
    <t>　　・特別処遇改善加算</t>
    <rPh sb="3" eb="5">
      <t>トクベツ</t>
    </rPh>
    <rPh sb="5" eb="7">
      <t>ショグウ</t>
    </rPh>
    <rPh sb="7" eb="9">
      <t>カイゼン</t>
    </rPh>
    <rPh sb="9" eb="11">
      <t>カサン</t>
    </rPh>
    <phoneticPr fontId="1"/>
  </si>
  <si>
    <t>:</t>
    <phoneticPr fontId="1"/>
  </si>
  <si>
    <t>３０日合計</t>
    <rPh sb="2" eb="3">
      <t>ニチ</t>
    </rPh>
    <rPh sb="3" eb="5">
      <t>ゴウケイ</t>
    </rPh>
    <phoneticPr fontId="1"/>
  </si>
  <si>
    <t>合　計</t>
    <rPh sb="0" eb="1">
      <t>ア</t>
    </rPh>
    <rPh sb="2" eb="3">
      <t>ケイ</t>
    </rPh>
    <phoneticPr fontId="1"/>
  </si>
  <si>
    <t>介護職員処遇改善加算
（8.3％上乗せ）</t>
    <phoneticPr fontId="1"/>
  </si>
  <si>
    <t>特定処遇改善加算
（2.7％上乗せ）</t>
    <phoneticPr fontId="1"/>
  </si>
  <si>
    <t>1割負担
①</t>
    <rPh sb="1" eb="2">
      <t>ワリ</t>
    </rPh>
    <rPh sb="2" eb="4">
      <t>フタン</t>
    </rPh>
    <phoneticPr fontId="1"/>
  </si>
  <si>
    <t>①+②+③+④</t>
    <phoneticPr fontId="1"/>
  </si>
  <si>
    <t>計</t>
    <rPh sb="0" eb="1">
      <t>ケイ</t>
    </rPh>
    <phoneticPr fontId="1"/>
  </si>
  <si>
    <t>合　計
②</t>
    <rPh sb="0" eb="1">
      <t>ア</t>
    </rPh>
    <rPh sb="2" eb="3">
      <t>ケイ</t>
    </rPh>
    <phoneticPr fontId="1"/>
  </si>
  <si>
    <t>生活保護受給者又は世帯全員が住民税非課税世帯かつ老齢福祉年金受給者</t>
    <rPh sb="0" eb="2">
      <t>セイカツ</t>
    </rPh>
    <rPh sb="2" eb="4">
      <t>ホゴ</t>
    </rPh>
    <rPh sb="4" eb="6">
      <t>ジュキュウ</t>
    </rPh>
    <rPh sb="6" eb="7">
      <t>シャ</t>
    </rPh>
    <rPh sb="7" eb="8">
      <t>マタ</t>
    </rPh>
    <rPh sb="9" eb="11">
      <t>セタイ</t>
    </rPh>
    <rPh sb="11" eb="13">
      <t>ゼンイン</t>
    </rPh>
    <rPh sb="14" eb="17">
      <t>ジュウミンゼイ</t>
    </rPh>
    <rPh sb="17" eb="20">
      <t>ヒカゼイ</t>
    </rPh>
    <rPh sb="20" eb="22">
      <t>セタイ</t>
    </rPh>
    <rPh sb="24" eb="26">
      <t>ロウレイ</t>
    </rPh>
    <rPh sb="26" eb="28">
      <t>フクシ</t>
    </rPh>
    <rPh sb="28" eb="30">
      <t>ネンキン</t>
    </rPh>
    <rPh sb="30" eb="33">
      <t>ジュキュウシャ</t>
    </rPh>
    <phoneticPr fontId="1"/>
  </si>
  <si>
    <r>
      <t>1ヶ月につき10単位を加算</t>
    </r>
    <r>
      <rPr>
        <sz val="9"/>
        <color theme="1"/>
        <rFont val="ＭＳ 明朝"/>
        <family val="1"/>
        <charset val="128"/>
      </rPr>
      <t>（３ヶ月に1回を限度）</t>
    </r>
    <phoneticPr fontId="1"/>
  </si>
  <si>
    <r>
      <t>1ヶ月につき10単位を加算</t>
    </r>
    <r>
      <rPr>
        <sz val="9.5"/>
        <color theme="1"/>
        <rFont val="ＭＳ 明朝"/>
        <family val="1"/>
        <charset val="128"/>
      </rPr>
      <t>（３ヶ月に1回を限度）</t>
    </r>
    <rPh sb="16" eb="17">
      <t>ゲツ</t>
    </rPh>
    <rPh sb="19" eb="20">
      <t>カイ</t>
    </rPh>
    <rPh sb="21" eb="23">
      <t>ゲンド</t>
    </rPh>
    <phoneticPr fontId="1"/>
  </si>
  <si>
    <t>四捨五入③</t>
    <rPh sb="0" eb="4">
      <t>シシャゴニュウ</t>
    </rPh>
    <phoneticPr fontId="1"/>
  </si>
  <si>
    <t>四捨五入④</t>
    <rPh sb="0" eb="4">
      <t>シシャゴニュウ</t>
    </rPh>
    <phoneticPr fontId="1"/>
  </si>
  <si>
    <t>令和１年１０月１日</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</si>
</sst>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0_ "/>
    <numFmt numFmtId="178" formatCode="0.00_ "/>
  </numFmts>
  <fonts count="11"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明朝"/>
      <family val="1"/>
      <charset val="128"/>
    </font>
    <font>
      <sz val="9"/>
      <color theme="1"/>
      <name val="ＭＳ 明朝"/>
      <family val="1"/>
      <charset val="128"/>
    </font>
    <font>
      <sz val="11"/>
      <color theme="1"/>
      <name val="Century"/>
      <family val="1"/>
    </font>
    <font>
      <sz val="11"/>
      <color theme="1"/>
      <name val="ＭＳ Ｐ明朝"/>
      <family val="1"/>
      <charset val="128"/>
    </font>
    <font>
      <sz val="10"/>
      <color theme="1"/>
      <name val="ＭＳ 明朝"/>
      <family val="1"/>
      <charset val="128"/>
    </font>
    <font>
      <sz val="8"/>
      <color theme="1"/>
      <name val="ＭＳ Ｐゴシック"/>
      <family val="2"/>
      <charset val="128"/>
      <scheme val="minor"/>
    </font>
    <font>
      <sz val="8"/>
      <color theme="1"/>
      <name val="ＭＳ Ｐゴシック"/>
      <family val="3"/>
      <charset val="128"/>
      <scheme val="minor"/>
    </font>
    <font>
      <sz val="9.5"/>
      <color theme="1"/>
      <name val="ＭＳ 明朝"/>
      <family val="1"/>
      <charset val="128"/>
    </font>
  </fonts>
  <fills count="3">
    <fill>
      <patternFill patternType="none"/>
    </fill>
    <fill>
      <patternFill patternType="gray125"/>
    </fill>
    <fill>
      <patternFill patternType="solid">
        <fgColor theme="7"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76">
    <xf numFmtId="0" fontId="0" fillId="0" borderId="0" xfId="0">
      <alignment vertical="center"/>
    </xf>
    <xf numFmtId="0" fontId="3" fillId="0" borderId="0" xfId="0" applyFont="1">
      <alignment vertical="center"/>
    </xf>
    <xf numFmtId="0" fontId="0" fillId="0" borderId="0" xfId="0" applyBorder="1" applyAlignment="1">
      <alignment horizontal="center" vertical="center"/>
    </xf>
    <xf numFmtId="38" fontId="0" fillId="0" borderId="0" xfId="1" applyFont="1" applyBorder="1" applyAlignment="1">
      <alignment horizontal="center" vertical="center"/>
    </xf>
    <xf numFmtId="0" fontId="5" fillId="0" borderId="4" xfId="0" applyFont="1" applyBorder="1">
      <alignment vertical="center"/>
    </xf>
    <xf numFmtId="0" fontId="4" fillId="0" borderId="2" xfId="0" applyFont="1" applyBorder="1" applyAlignment="1">
      <alignment horizontal="center"/>
    </xf>
    <xf numFmtId="0" fontId="4" fillId="0" borderId="3" xfId="0" applyFont="1" applyBorder="1" applyAlignment="1">
      <alignment horizontal="center" vertical="top"/>
    </xf>
    <xf numFmtId="0" fontId="3" fillId="0" borderId="0" xfId="0" applyFont="1" applyAlignment="1">
      <alignment vertical="center"/>
    </xf>
    <xf numFmtId="0" fontId="3" fillId="0" borderId="1" xfId="0" applyFont="1" applyBorder="1" applyAlignment="1">
      <alignment horizontal="center" vertical="center"/>
    </xf>
    <xf numFmtId="38" fontId="3" fillId="0" borderId="1" xfId="1" applyFont="1" applyBorder="1" applyAlignment="1">
      <alignment horizontal="center" vertical="center"/>
    </xf>
    <xf numFmtId="38" fontId="3" fillId="0" borderId="1" xfId="1" applyFont="1" applyBorder="1" applyAlignment="1">
      <alignment horizontal="center" vertical="center"/>
    </xf>
    <xf numFmtId="0" fontId="3" fillId="0" borderId="0" xfId="0" applyFont="1" applyAlignment="1">
      <alignment vertical="center"/>
    </xf>
    <xf numFmtId="0" fontId="3" fillId="0" borderId="0" xfId="0" applyFont="1" applyAlignment="1">
      <alignment vertical="center" shrinkToFit="1"/>
    </xf>
    <xf numFmtId="0" fontId="3" fillId="0" borderId="1" xfId="0" applyFont="1" applyBorder="1" applyAlignment="1">
      <alignment horizontal="center" vertical="center"/>
    </xf>
    <xf numFmtId="38" fontId="3" fillId="0" borderId="1" xfId="1" applyFont="1" applyBorder="1" applyAlignment="1">
      <alignment horizontal="center" vertical="center"/>
    </xf>
    <xf numFmtId="0" fontId="3" fillId="0" borderId="1" xfId="0" applyFont="1" applyBorder="1" applyAlignment="1">
      <alignment horizontal="center" vertical="center"/>
    </xf>
    <xf numFmtId="0" fontId="7" fillId="0" borderId="0" xfId="0" applyFont="1">
      <alignment vertical="center"/>
    </xf>
    <xf numFmtId="0" fontId="3" fillId="0" borderId="1" xfId="0" applyFont="1" applyBorder="1" applyAlignment="1">
      <alignment horizontal="center" vertical="center"/>
    </xf>
    <xf numFmtId="38" fontId="3" fillId="0" borderId="1" xfId="1" applyFont="1" applyBorder="1" applyAlignment="1">
      <alignment horizontal="center" vertical="center"/>
    </xf>
    <xf numFmtId="0" fontId="3" fillId="0" borderId="1" xfId="0" applyFont="1" applyBorder="1" applyAlignment="1">
      <alignment horizontal="center" vertical="center"/>
    </xf>
    <xf numFmtId="38" fontId="3" fillId="0" borderId="1" xfId="1" applyFont="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38" fontId="3" fillId="0" borderId="0" xfId="1" applyFont="1" applyBorder="1" applyAlignment="1">
      <alignment horizontal="center" vertical="center"/>
    </xf>
    <xf numFmtId="0" fontId="3" fillId="0" borderId="1" xfId="0" applyFont="1" applyBorder="1" applyAlignment="1">
      <alignment horizontal="center" vertical="center"/>
    </xf>
    <xf numFmtId="38" fontId="3" fillId="0" borderId="1" xfId="1" applyFont="1" applyBorder="1" applyAlignment="1">
      <alignment horizontal="center" vertical="center"/>
    </xf>
    <xf numFmtId="0" fontId="3" fillId="0" borderId="0" xfId="0" applyFont="1" applyAlignment="1">
      <alignment vertical="center"/>
    </xf>
    <xf numFmtId="0" fontId="3" fillId="0" borderId="0" xfId="0" applyFont="1" applyAlignment="1">
      <alignment vertical="center" shrinkToFit="1"/>
    </xf>
    <xf numFmtId="0" fontId="3" fillId="0" borderId="0" xfId="0" applyFont="1" applyFill="1" applyBorder="1" applyAlignment="1">
      <alignment vertical="center"/>
    </xf>
    <xf numFmtId="0" fontId="3" fillId="0" borderId="1" xfId="0" applyFont="1" applyBorder="1" applyAlignment="1">
      <alignment horizontal="center" vertical="center"/>
    </xf>
    <xf numFmtId="0" fontId="3" fillId="0" borderId="0" xfId="0" applyFont="1" applyFill="1" applyBorder="1" applyAlignment="1">
      <alignment horizontal="left"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horizontal="left" vertical="center" wrapText="1"/>
    </xf>
    <xf numFmtId="0" fontId="4" fillId="0" borderId="3" xfId="0" applyFont="1" applyBorder="1" applyAlignment="1">
      <alignment horizontal="center" vertical="top" wrapText="1"/>
    </xf>
    <xf numFmtId="0" fontId="8" fillId="0" borderId="2" xfId="0" applyFont="1" applyBorder="1" applyAlignment="1">
      <alignment horizontal="center" vertical="center" wrapText="1"/>
    </xf>
    <xf numFmtId="10" fontId="9" fillId="0" borderId="3" xfId="0" applyNumberFormat="1" applyFont="1" applyBorder="1" applyAlignment="1">
      <alignment horizontal="center" vertical="center"/>
    </xf>
    <xf numFmtId="0" fontId="0" fillId="0" borderId="3" xfId="0" applyBorder="1" applyAlignment="1">
      <alignment horizontal="center" vertical="center"/>
    </xf>
    <xf numFmtId="0" fontId="9" fillId="0" borderId="2" xfId="0" applyFont="1" applyBorder="1">
      <alignment vertical="center"/>
    </xf>
    <xf numFmtId="176" fontId="0" fillId="0" borderId="1" xfId="0" applyNumberFormat="1" applyBorder="1" applyAlignment="1">
      <alignment horizontal="center" vertical="center"/>
    </xf>
    <xf numFmtId="177" fontId="0" fillId="0" borderId="1" xfId="0" applyNumberFormat="1" applyBorder="1" applyAlignment="1">
      <alignment horizontal="center" vertical="center"/>
    </xf>
    <xf numFmtId="178" fontId="0" fillId="0" borderId="1" xfId="0" applyNumberFormat="1" applyBorder="1" applyAlignment="1">
      <alignment horizontal="center" vertical="center"/>
    </xf>
    <xf numFmtId="10" fontId="8" fillId="2" borderId="2" xfId="0" applyNumberFormat="1" applyFont="1" applyFill="1" applyBorder="1" applyAlignment="1">
      <alignment horizontal="center" vertical="center" wrapText="1"/>
    </xf>
    <xf numFmtId="10" fontId="9" fillId="2" borderId="3" xfId="0" applyNumberFormat="1" applyFont="1" applyFill="1" applyBorder="1" applyAlignment="1">
      <alignment horizontal="center" vertical="center"/>
    </xf>
    <xf numFmtId="176" fontId="0" fillId="2" borderId="1" xfId="0" applyNumberFormat="1" applyFill="1" applyBorder="1" applyAlignment="1">
      <alignment horizontal="center" vertical="center"/>
    </xf>
    <xf numFmtId="0" fontId="0" fillId="0" borderId="4" xfId="0" applyBorder="1" applyAlignment="1">
      <alignment horizontal="center" vertical="center"/>
    </xf>
    <xf numFmtId="58" fontId="0" fillId="0" borderId="4" xfId="0" applyNumberFormat="1" applyBorder="1" applyAlignment="1">
      <alignment horizontal="center" vertical="center"/>
    </xf>
    <xf numFmtId="0" fontId="5" fillId="0" borderId="1" xfId="0" applyFont="1" applyBorder="1" applyAlignment="1">
      <alignment horizontal="center" vertical="center"/>
    </xf>
    <xf numFmtId="0" fontId="6" fillId="0" borderId="1" xfId="0" applyFont="1" applyBorder="1" applyAlignment="1">
      <alignment horizontal="left" vertical="center" wrapText="1"/>
    </xf>
    <xf numFmtId="0" fontId="5" fillId="0" borderId="1" xfId="0" applyFont="1" applyBorder="1" applyAlignment="1">
      <alignment horizontal="left" vertical="center"/>
    </xf>
    <xf numFmtId="0" fontId="4" fillId="0" borderId="1" xfId="0" applyFont="1" applyBorder="1" applyAlignment="1">
      <alignment horizontal="center" vertical="center"/>
    </xf>
    <xf numFmtId="0" fontId="4" fillId="0" borderId="8" xfId="0" applyFont="1" applyBorder="1" applyAlignment="1">
      <alignment horizontal="center" vertical="top" wrapText="1"/>
    </xf>
    <xf numFmtId="0" fontId="4" fillId="0" borderId="4" xfId="0" applyFont="1" applyBorder="1" applyAlignment="1">
      <alignment horizontal="center" vertical="top"/>
    </xf>
    <xf numFmtId="0" fontId="4" fillId="0" borderId="9" xfId="0" applyFont="1" applyBorder="1" applyAlignment="1">
      <alignment horizontal="center" vertical="top"/>
    </xf>
    <xf numFmtId="0" fontId="3" fillId="0" borderId="0" xfId="0" applyFont="1" applyAlignment="1">
      <alignment vertical="center"/>
    </xf>
    <xf numFmtId="10" fontId="3" fillId="0" borderId="0" xfId="0" applyNumberFormat="1" applyFont="1" applyAlignment="1">
      <alignment horizontal="left" vertical="center"/>
    </xf>
    <xf numFmtId="0" fontId="3" fillId="0" borderId="0" xfId="0" applyFont="1" applyAlignment="1">
      <alignment vertical="center" shrinkToFit="1"/>
    </xf>
    <xf numFmtId="0" fontId="3" fillId="0" borderId="0" xfId="0" applyFont="1" applyFill="1" applyBorder="1" applyAlignment="1">
      <alignment vertical="center"/>
    </xf>
    <xf numFmtId="0" fontId="3" fillId="0" borderId="0" xfId="0" applyFont="1" applyAlignment="1">
      <alignment horizontal="left" vertical="center"/>
    </xf>
    <xf numFmtId="0" fontId="5" fillId="0" borderId="4" xfId="0" applyFont="1" applyBorder="1" applyAlignment="1">
      <alignment horizontal="center" vertical="center"/>
    </xf>
    <xf numFmtId="0" fontId="5" fillId="0" borderId="1" xfId="0" applyFont="1" applyBorder="1" applyAlignment="1">
      <alignment horizontal="left" vertical="center" wrapText="1"/>
    </xf>
    <xf numFmtId="0" fontId="3" fillId="0" borderId="1" xfId="0" applyFont="1" applyBorder="1" applyAlignment="1">
      <alignment horizontal="center" vertical="center"/>
    </xf>
    <xf numFmtId="0" fontId="4" fillId="0" borderId="5" xfId="0" applyFont="1" applyBorder="1" applyAlignment="1">
      <alignment horizontal="center" wrapText="1" shrinkToFit="1"/>
    </xf>
    <xf numFmtId="0" fontId="4" fillId="0" borderId="6" xfId="0" applyFont="1" applyBorder="1" applyAlignment="1">
      <alignment horizontal="center" shrinkToFit="1"/>
    </xf>
    <xf numFmtId="0" fontId="4" fillId="0" borderId="7" xfId="0" applyFont="1" applyBorder="1" applyAlignment="1">
      <alignment horizontal="center" shrinkToFit="1"/>
    </xf>
    <xf numFmtId="0" fontId="3" fillId="0" borderId="3" xfId="0" applyFont="1" applyBorder="1" applyAlignment="1">
      <alignment horizontal="center" vertical="center"/>
    </xf>
    <xf numFmtId="1" fontId="3" fillId="0" borderId="10" xfId="0" applyNumberFormat="1" applyFont="1" applyBorder="1" applyAlignment="1">
      <alignment horizontal="center" vertical="center"/>
    </xf>
    <xf numFmtId="1" fontId="3" fillId="0" borderId="11" xfId="0" applyNumberFormat="1" applyFont="1" applyBorder="1" applyAlignment="1">
      <alignment horizontal="center" vertical="center"/>
    </xf>
    <xf numFmtId="1" fontId="3" fillId="0" borderId="12" xfId="0" applyNumberFormat="1" applyFont="1" applyBorder="1" applyAlignment="1">
      <alignment horizontal="center" vertical="center"/>
    </xf>
    <xf numFmtId="38" fontId="3" fillId="0" borderId="1" xfId="1" applyFont="1" applyBorder="1" applyAlignment="1">
      <alignment horizontal="center" vertical="center"/>
    </xf>
    <xf numFmtId="0" fontId="3" fillId="0" borderId="2" xfId="0" applyFont="1" applyBorder="1" applyAlignment="1">
      <alignment horizontal="center" vertical="center"/>
    </xf>
    <xf numFmtId="0" fontId="3" fillId="0" borderId="13" xfId="0" applyFont="1" applyBorder="1" applyAlignment="1">
      <alignment horizontal="center" vertical="center"/>
    </xf>
    <xf numFmtId="0" fontId="0" fillId="0" borderId="4" xfId="0" applyBorder="1" applyAlignment="1">
      <alignment horizontal="center" vertical="center"/>
    </xf>
    <xf numFmtId="0" fontId="3" fillId="0" borderId="0" xfId="0" applyFont="1" applyFill="1" applyBorder="1" applyAlignment="1">
      <alignment horizontal="left" vertical="center"/>
    </xf>
    <xf numFmtId="0" fontId="0" fillId="0" borderId="4" xfId="0"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
  <sheetViews>
    <sheetView tabSelected="1" zoomScale="99" zoomScaleNormal="99" workbookViewId="0"/>
  </sheetViews>
  <sheetFormatPr defaultRowHeight="13.5" x14ac:dyDescent="0.15"/>
  <cols>
    <col min="1" max="1" width="10.5" customWidth="1"/>
    <col min="2" max="3" width="8.875" customWidth="1"/>
    <col min="4" max="4" width="1.5" customWidth="1"/>
    <col min="5" max="5" width="3.5" customWidth="1"/>
    <col min="6" max="6" width="13.625" customWidth="1"/>
    <col min="7" max="8" width="7.875" customWidth="1"/>
    <col min="9" max="10" width="12.5" customWidth="1"/>
    <col min="11" max="12" width="9" customWidth="1"/>
    <col min="13" max="14" width="8.875" customWidth="1"/>
    <col min="15" max="15" width="16.375" customWidth="1"/>
    <col min="16" max="16" width="11.5" customWidth="1"/>
    <col min="17" max="17" width="13.25" customWidth="1"/>
    <col min="18" max="18" width="8.125" customWidth="1"/>
  </cols>
  <sheetData>
    <row r="1" spans="1:19" ht="21.95" customHeight="1" x14ac:dyDescent="0.15">
      <c r="A1" s="1" t="s">
        <v>37</v>
      </c>
      <c r="B1" s="1"/>
      <c r="C1" s="1"/>
      <c r="D1" s="1"/>
      <c r="E1" s="1"/>
    </row>
    <row r="2" spans="1:19" ht="21.95" customHeight="1" x14ac:dyDescent="0.15">
      <c r="A2" s="1" t="s">
        <v>35</v>
      </c>
      <c r="B2" s="1"/>
      <c r="C2" s="1"/>
      <c r="D2" s="1"/>
      <c r="E2" s="1"/>
      <c r="F2" t="s">
        <v>43</v>
      </c>
      <c r="H2" s="73" t="s">
        <v>59</v>
      </c>
      <c r="I2" s="73"/>
      <c r="J2" s="73"/>
      <c r="K2" s="2"/>
      <c r="L2" s="2"/>
    </row>
    <row r="3" spans="1:19" ht="30" customHeight="1" x14ac:dyDescent="0.15">
      <c r="A3" s="62" t="s">
        <v>0</v>
      </c>
      <c r="B3" s="5" t="s">
        <v>6</v>
      </c>
      <c r="C3" s="5" t="s">
        <v>8</v>
      </c>
      <c r="D3" s="63" t="s">
        <v>61</v>
      </c>
      <c r="E3" s="64"/>
      <c r="F3" s="65"/>
      <c r="G3" s="51" t="s">
        <v>9</v>
      </c>
      <c r="H3" s="51" t="s">
        <v>10</v>
      </c>
      <c r="I3" s="51" t="s">
        <v>39</v>
      </c>
      <c r="J3" s="51" t="s">
        <v>65</v>
      </c>
      <c r="K3" s="31"/>
      <c r="L3" s="62" t="s">
        <v>0</v>
      </c>
      <c r="M3" s="5" t="s">
        <v>6</v>
      </c>
      <c r="N3" s="5" t="s">
        <v>8</v>
      </c>
      <c r="O3" s="36" t="s">
        <v>67</v>
      </c>
      <c r="P3" s="43">
        <v>8.3000000000000004E-2</v>
      </c>
      <c r="Q3" s="36" t="s">
        <v>68</v>
      </c>
      <c r="R3" s="43">
        <v>2.7E-2</v>
      </c>
      <c r="S3" s="39" t="s">
        <v>70</v>
      </c>
    </row>
    <row r="4" spans="1:19" ht="30" customHeight="1" x14ac:dyDescent="0.15">
      <c r="A4" s="62"/>
      <c r="B4" s="6" t="s">
        <v>58</v>
      </c>
      <c r="C4" s="6" t="s">
        <v>66</v>
      </c>
      <c r="D4" s="52" t="s">
        <v>62</v>
      </c>
      <c r="E4" s="53"/>
      <c r="F4" s="54"/>
      <c r="G4" s="51"/>
      <c r="H4" s="51"/>
      <c r="I4" s="51"/>
      <c r="J4" s="51"/>
      <c r="K4" s="31"/>
      <c r="L4" s="62"/>
      <c r="M4" s="35" t="s">
        <v>69</v>
      </c>
      <c r="N4" s="35" t="s">
        <v>72</v>
      </c>
      <c r="O4" s="37"/>
      <c r="P4" s="44" t="s">
        <v>76</v>
      </c>
      <c r="Q4" s="37"/>
      <c r="R4" s="44" t="s">
        <v>77</v>
      </c>
      <c r="S4" s="38" t="s">
        <v>71</v>
      </c>
    </row>
    <row r="5" spans="1:19" ht="21.95" customHeight="1" x14ac:dyDescent="0.15">
      <c r="A5" s="17" t="s">
        <v>1</v>
      </c>
      <c r="B5" s="21">
        <v>559</v>
      </c>
      <c r="C5" s="66">
        <v>79</v>
      </c>
      <c r="D5" s="67">
        <f>S5</f>
        <v>708</v>
      </c>
      <c r="E5" s="68"/>
      <c r="F5" s="69"/>
      <c r="G5" s="62">
        <v>300</v>
      </c>
      <c r="H5" s="62">
        <v>320</v>
      </c>
      <c r="I5" s="18">
        <v>620</v>
      </c>
      <c r="J5" s="18">
        <f>I5*30</f>
        <v>18600</v>
      </c>
      <c r="K5" s="23"/>
      <c r="L5" s="29" t="s">
        <v>1</v>
      </c>
      <c r="M5" s="29">
        <v>559</v>
      </c>
      <c r="N5" s="71">
        <v>79</v>
      </c>
      <c r="O5" s="42">
        <f>(M5+N5)*8.3%</f>
        <v>52.954000000000001</v>
      </c>
      <c r="P5" s="45">
        <v>53</v>
      </c>
      <c r="Q5" s="41">
        <f>(M5+N5)*2.7%</f>
        <v>17.226000000000003</v>
      </c>
      <c r="R5" s="45">
        <v>17</v>
      </c>
      <c r="S5" s="40">
        <f>M5+N5+P5+R5</f>
        <v>708</v>
      </c>
    </row>
    <row r="6" spans="1:19" ht="21.95" customHeight="1" x14ac:dyDescent="0.15">
      <c r="A6" s="17" t="s">
        <v>2</v>
      </c>
      <c r="B6" s="21">
        <v>627</v>
      </c>
      <c r="C6" s="62"/>
      <c r="D6" s="67">
        <f>S6</f>
        <v>784</v>
      </c>
      <c r="E6" s="68"/>
      <c r="F6" s="69"/>
      <c r="G6" s="62"/>
      <c r="H6" s="62"/>
      <c r="I6" s="18">
        <v>620</v>
      </c>
      <c r="J6" s="25">
        <f t="shared" ref="J6:J8" si="0">I6*30</f>
        <v>18600</v>
      </c>
      <c r="K6" s="23"/>
      <c r="L6" s="29" t="s">
        <v>2</v>
      </c>
      <c r="M6" s="29">
        <v>627</v>
      </c>
      <c r="N6" s="72"/>
      <c r="O6" s="42">
        <f>(M6+N5)*8.3%</f>
        <v>58.598000000000006</v>
      </c>
      <c r="P6" s="45">
        <v>59</v>
      </c>
      <c r="Q6" s="41">
        <f>(M6+N5)*2.7%</f>
        <v>19.062000000000001</v>
      </c>
      <c r="R6" s="45">
        <v>19</v>
      </c>
      <c r="S6" s="40">
        <f>M6+N5+P6+R6</f>
        <v>784</v>
      </c>
    </row>
    <row r="7" spans="1:19" ht="21.95" customHeight="1" x14ac:dyDescent="0.15">
      <c r="A7" s="17" t="s">
        <v>3</v>
      </c>
      <c r="B7" s="21">
        <v>697</v>
      </c>
      <c r="C7" s="62"/>
      <c r="D7" s="67">
        <f>S7</f>
        <v>861</v>
      </c>
      <c r="E7" s="68"/>
      <c r="F7" s="69"/>
      <c r="G7" s="62"/>
      <c r="H7" s="62"/>
      <c r="I7" s="18">
        <v>620</v>
      </c>
      <c r="J7" s="25">
        <f t="shared" si="0"/>
        <v>18600</v>
      </c>
      <c r="K7" s="23"/>
      <c r="L7" s="29" t="s">
        <v>3</v>
      </c>
      <c r="M7" s="29">
        <v>697</v>
      </c>
      <c r="N7" s="72"/>
      <c r="O7" s="42">
        <f>(M7+N5)*8.3%</f>
        <v>64.408000000000001</v>
      </c>
      <c r="P7" s="45">
        <v>64</v>
      </c>
      <c r="Q7" s="41">
        <f>(M7+N5)*2.7%</f>
        <v>20.952000000000002</v>
      </c>
      <c r="R7" s="45">
        <v>21</v>
      </c>
      <c r="S7" s="40">
        <f>M7+N5+P7+R7</f>
        <v>861</v>
      </c>
    </row>
    <row r="8" spans="1:19" ht="21.95" customHeight="1" x14ac:dyDescent="0.15">
      <c r="A8" s="17" t="s">
        <v>4</v>
      </c>
      <c r="B8" s="21">
        <v>765</v>
      </c>
      <c r="C8" s="62"/>
      <c r="D8" s="67">
        <f>S8</f>
        <v>937</v>
      </c>
      <c r="E8" s="68"/>
      <c r="F8" s="69"/>
      <c r="G8" s="62"/>
      <c r="H8" s="62"/>
      <c r="I8" s="18">
        <v>620</v>
      </c>
      <c r="J8" s="25">
        <f t="shared" si="0"/>
        <v>18600</v>
      </c>
      <c r="K8" s="23"/>
      <c r="L8" s="29" t="s">
        <v>4</v>
      </c>
      <c r="M8" s="29">
        <v>765</v>
      </c>
      <c r="N8" s="72"/>
      <c r="O8" s="42">
        <f>(M8+N5)*8.3%</f>
        <v>70.052000000000007</v>
      </c>
      <c r="P8" s="45">
        <v>70</v>
      </c>
      <c r="Q8" s="41">
        <f>(M8+N5)*2.7%</f>
        <v>22.788000000000004</v>
      </c>
      <c r="R8" s="45">
        <v>23</v>
      </c>
      <c r="S8" s="40">
        <f>M8+N5+P8+R8</f>
        <v>937</v>
      </c>
    </row>
    <row r="9" spans="1:19" ht="21.95" customHeight="1" x14ac:dyDescent="0.15">
      <c r="A9" s="17" t="s">
        <v>5</v>
      </c>
      <c r="B9" s="21">
        <v>832</v>
      </c>
      <c r="C9" s="62"/>
      <c r="D9" s="67">
        <f>S9</f>
        <v>1012</v>
      </c>
      <c r="E9" s="68"/>
      <c r="F9" s="69"/>
      <c r="G9" s="62"/>
      <c r="H9" s="62"/>
      <c r="I9" s="18">
        <v>620</v>
      </c>
      <c r="J9" s="25">
        <f>I9*30</f>
        <v>18600</v>
      </c>
      <c r="K9" s="23"/>
      <c r="L9" s="29" t="s">
        <v>5</v>
      </c>
      <c r="M9" s="29">
        <v>832</v>
      </c>
      <c r="N9" s="66"/>
      <c r="O9" s="42">
        <f>(M9+N5)*8.3%</f>
        <v>75.613</v>
      </c>
      <c r="P9" s="45">
        <v>76</v>
      </c>
      <c r="Q9" s="41">
        <f>(M9+N5)*2.7%</f>
        <v>24.597000000000001</v>
      </c>
      <c r="R9" s="45">
        <v>25</v>
      </c>
      <c r="S9" s="40">
        <f>M9+N5+P9+R9</f>
        <v>1012</v>
      </c>
    </row>
    <row r="10" spans="1:19" ht="21.95" customHeight="1" x14ac:dyDescent="0.15">
      <c r="A10" s="1"/>
      <c r="B10" s="1"/>
      <c r="C10" s="1"/>
      <c r="D10" s="1"/>
      <c r="E10" s="1"/>
      <c r="F10" s="1"/>
      <c r="G10" s="1"/>
      <c r="H10" s="1"/>
      <c r="I10" s="1"/>
      <c r="J10" s="1"/>
      <c r="K10" s="1"/>
      <c r="L10" s="1"/>
    </row>
    <row r="11" spans="1:19" ht="30" customHeight="1" x14ac:dyDescent="0.15">
      <c r="A11" s="62" t="s">
        <v>12</v>
      </c>
      <c r="B11" s="5" t="s">
        <v>6</v>
      </c>
      <c r="C11" s="5" t="s">
        <v>8</v>
      </c>
      <c r="D11" s="63" t="s">
        <v>61</v>
      </c>
      <c r="E11" s="64"/>
      <c r="F11" s="65"/>
      <c r="G11" s="51" t="s">
        <v>9</v>
      </c>
      <c r="H11" s="51" t="s">
        <v>10</v>
      </c>
      <c r="I11" s="51" t="s">
        <v>39</v>
      </c>
      <c r="J11" s="51" t="s">
        <v>11</v>
      </c>
      <c r="K11" s="31"/>
      <c r="L11" s="62" t="s">
        <v>0</v>
      </c>
      <c r="M11" s="5" t="s">
        <v>6</v>
      </c>
      <c r="N11" s="5" t="s">
        <v>8</v>
      </c>
      <c r="O11" s="36" t="s">
        <v>67</v>
      </c>
      <c r="P11" s="43">
        <v>8.3000000000000004E-2</v>
      </c>
      <c r="Q11" s="36" t="s">
        <v>68</v>
      </c>
      <c r="R11" s="43">
        <v>2.7E-2</v>
      </c>
      <c r="S11" s="39" t="s">
        <v>70</v>
      </c>
    </row>
    <row r="12" spans="1:19" ht="30" customHeight="1" x14ac:dyDescent="0.15">
      <c r="A12" s="62"/>
      <c r="B12" s="6" t="s">
        <v>58</v>
      </c>
      <c r="C12" s="6" t="s">
        <v>36</v>
      </c>
      <c r="D12" s="52" t="s">
        <v>62</v>
      </c>
      <c r="E12" s="53"/>
      <c r="F12" s="54"/>
      <c r="G12" s="51"/>
      <c r="H12" s="51"/>
      <c r="I12" s="51"/>
      <c r="J12" s="51"/>
      <c r="K12" s="31"/>
      <c r="L12" s="62"/>
      <c r="M12" s="35" t="s">
        <v>69</v>
      </c>
      <c r="N12" s="35" t="s">
        <v>72</v>
      </c>
      <c r="O12" s="37"/>
      <c r="P12" s="44" t="s">
        <v>76</v>
      </c>
      <c r="Q12" s="37"/>
      <c r="R12" s="44" t="s">
        <v>77</v>
      </c>
      <c r="S12" s="38" t="s">
        <v>71</v>
      </c>
    </row>
    <row r="13" spans="1:19" ht="21.95" customHeight="1" x14ac:dyDescent="0.15">
      <c r="A13" s="17" t="s">
        <v>1</v>
      </c>
      <c r="B13" s="24">
        <v>559</v>
      </c>
      <c r="C13" s="66">
        <v>79</v>
      </c>
      <c r="D13" s="67">
        <f>S13</f>
        <v>708</v>
      </c>
      <c r="E13" s="68"/>
      <c r="F13" s="69"/>
      <c r="G13" s="62">
        <v>390</v>
      </c>
      <c r="H13" s="62">
        <v>420</v>
      </c>
      <c r="I13" s="18">
        <f>D13+G13+H13</f>
        <v>1518</v>
      </c>
      <c r="J13" s="18">
        <f>I13*30</f>
        <v>45540</v>
      </c>
      <c r="K13" s="23"/>
      <c r="L13" s="29" t="s">
        <v>1</v>
      </c>
      <c r="M13" s="29">
        <v>559</v>
      </c>
      <c r="N13" s="71">
        <v>79</v>
      </c>
      <c r="O13" s="42">
        <f>(M13+N13)*8.3%</f>
        <v>52.954000000000001</v>
      </c>
      <c r="P13" s="45">
        <v>53</v>
      </c>
      <c r="Q13" s="41">
        <f>(M13+N13)*2.7%</f>
        <v>17.226000000000003</v>
      </c>
      <c r="R13" s="45">
        <v>17</v>
      </c>
      <c r="S13" s="40">
        <f>M13+N13+P13+R13</f>
        <v>708</v>
      </c>
    </row>
    <row r="14" spans="1:19" ht="21.95" customHeight="1" x14ac:dyDescent="0.15">
      <c r="A14" s="17" t="s">
        <v>2</v>
      </c>
      <c r="B14" s="24">
        <v>627</v>
      </c>
      <c r="C14" s="62"/>
      <c r="D14" s="67">
        <f>S14</f>
        <v>784</v>
      </c>
      <c r="E14" s="68"/>
      <c r="F14" s="69"/>
      <c r="G14" s="62"/>
      <c r="H14" s="62"/>
      <c r="I14" s="25">
        <f>D14+G13+H13</f>
        <v>1594</v>
      </c>
      <c r="J14" s="25">
        <f t="shared" ref="J14:J17" si="1">I14*30</f>
        <v>47820</v>
      </c>
      <c r="K14" s="23"/>
      <c r="L14" s="29" t="s">
        <v>2</v>
      </c>
      <c r="M14" s="29">
        <v>627</v>
      </c>
      <c r="N14" s="72"/>
      <c r="O14" s="42">
        <f>(M14+N13)*8.3%</f>
        <v>58.598000000000006</v>
      </c>
      <c r="P14" s="45">
        <v>59</v>
      </c>
      <c r="Q14" s="41">
        <f>(M14+N13)*2.7%</f>
        <v>19.062000000000001</v>
      </c>
      <c r="R14" s="45">
        <v>19</v>
      </c>
      <c r="S14" s="40">
        <f>M14+N13+P14+R14</f>
        <v>784</v>
      </c>
    </row>
    <row r="15" spans="1:19" ht="21.95" customHeight="1" x14ac:dyDescent="0.15">
      <c r="A15" s="17" t="s">
        <v>3</v>
      </c>
      <c r="B15" s="24">
        <v>697</v>
      </c>
      <c r="C15" s="62"/>
      <c r="D15" s="67">
        <f>S15</f>
        <v>861</v>
      </c>
      <c r="E15" s="68"/>
      <c r="F15" s="69"/>
      <c r="G15" s="62"/>
      <c r="H15" s="62"/>
      <c r="I15" s="25">
        <f>D15+G13+H13</f>
        <v>1671</v>
      </c>
      <c r="J15" s="25">
        <f t="shared" si="1"/>
        <v>50130</v>
      </c>
      <c r="K15" s="23"/>
      <c r="L15" s="29" t="s">
        <v>3</v>
      </c>
      <c r="M15" s="29">
        <v>697</v>
      </c>
      <c r="N15" s="72"/>
      <c r="O15" s="42">
        <f>(M15+N13)*8.3%</f>
        <v>64.408000000000001</v>
      </c>
      <c r="P15" s="45">
        <v>64</v>
      </c>
      <c r="Q15" s="41">
        <f>(M15+N13)*2.7%</f>
        <v>20.952000000000002</v>
      </c>
      <c r="R15" s="45">
        <v>21</v>
      </c>
      <c r="S15" s="40">
        <f>M15+N13+P15+R15</f>
        <v>861</v>
      </c>
    </row>
    <row r="16" spans="1:19" ht="21.95" customHeight="1" x14ac:dyDescent="0.15">
      <c r="A16" s="17" t="s">
        <v>4</v>
      </c>
      <c r="B16" s="24">
        <v>765</v>
      </c>
      <c r="C16" s="62"/>
      <c r="D16" s="67">
        <f>S16</f>
        <v>937</v>
      </c>
      <c r="E16" s="68"/>
      <c r="F16" s="69"/>
      <c r="G16" s="62"/>
      <c r="H16" s="62"/>
      <c r="I16" s="25">
        <f>D16+G13+H13</f>
        <v>1747</v>
      </c>
      <c r="J16" s="25">
        <f t="shared" si="1"/>
        <v>52410</v>
      </c>
      <c r="K16" s="23"/>
      <c r="L16" s="29" t="s">
        <v>4</v>
      </c>
      <c r="M16" s="29">
        <v>765</v>
      </c>
      <c r="N16" s="72"/>
      <c r="O16" s="42">
        <f>(M16+N13)*8.3%</f>
        <v>70.052000000000007</v>
      </c>
      <c r="P16" s="45">
        <v>70</v>
      </c>
      <c r="Q16" s="41">
        <f>(M16+N13)*2.7%</f>
        <v>22.788000000000004</v>
      </c>
      <c r="R16" s="45">
        <v>23</v>
      </c>
      <c r="S16" s="40">
        <f>M16+N13+P16+R16</f>
        <v>937</v>
      </c>
    </row>
    <row r="17" spans="1:19" ht="21.95" customHeight="1" x14ac:dyDescent="0.15">
      <c r="A17" s="17" t="s">
        <v>5</v>
      </c>
      <c r="B17" s="24">
        <v>832</v>
      </c>
      <c r="C17" s="62"/>
      <c r="D17" s="67">
        <f>S17</f>
        <v>1012</v>
      </c>
      <c r="E17" s="68"/>
      <c r="F17" s="69"/>
      <c r="G17" s="62"/>
      <c r="H17" s="62"/>
      <c r="I17" s="25">
        <f>D17+G13+H13</f>
        <v>1822</v>
      </c>
      <c r="J17" s="25">
        <f t="shared" si="1"/>
        <v>54660</v>
      </c>
      <c r="K17" s="23"/>
      <c r="L17" s="29" t="s">
        <v>5</v>
      </c>
      <c r="M17" s="29">
        <v>832</v>
      </c>
      <c r="N17" s="66"/>
      <c r="O17" s="42">
        <f>(M17+N13)*8.3%</f>
        <v>75.613</v>
      </c>
      <c r="P17" s="45">
        <v>76</v>
      </c>
      <c r="Q17" s="41">
        <f>(M17+N13)*2.7%</f>
        <v>24.597000000000001</v>
      </c>
      <c r="R17" s="45">
        <v>25</v>
      </c>
      <c r="S17" s="40">
        <f>M17+N13+P17+R17</f>
        <v>1012</v>
      </c>
    </row>
    <row r="18" spans="1:19" ht="21.95" customHeight="1" x14ac:dyDescent="0.15">
      <c r="A18" s="1"/>
      <c r="B18" s="1"/>
      <c r="C18" s="1"/>
      <c r="D18" s="1"/>
      <c r="E18" s="1"/>
      <c r="F18" s="1"/>
      <c r="G18" s="1"/>
      <c r="H18" s="1"/>
      <c r="I18" s="1"/>
      <c r="J18" s="1"/>
      <c r="K18" s="1"/>
      <c r="L18" s="1"/>
    </row>
    <row r="19" spans="1:19" ht="30" customHeight="1" x14ac:dyDescent="0.15">
      <c r="A19" s="62" t="s">
        <v>13</v>
      </c>
      <c r="B19" s="5" t="s">
        <v>6</v>
      </c>
      <c r="C19" s="5" t="s">
        <v>8</v>
      </c>
      <c r="D19" s="63" t="s">
        <v>61</v>
      </c>
      <c r="E19" s="64"/>
      <c r="F19" s="65"/>
      <c r="G19" s="51" t="s">
        <v>9</v>
      </c>
      <c r="H19" s="51" t="s">
        <v>10</v>
      </c>
      <c r="I19" s="51" t="s">
        <v>39</v>
      </c>
      <c r="J19" s="51" t="s">
        <v>11</v>
      </c>
      <c r="K19" s="31"/>
      <c r="L19" s="62" t="s">
        <v>0</v>
      </c>
      <c r="M19" s="5" t="s">
        <v>6</v>
      </c>
      <c r="N19" s="5" t="s">
        <v>8</v>
      </c>
      <c r="O19" s="36" t="s">
        <v>67</v>
      </c>
      <c r="P19" s="43">
        <v>8.3000000000000004E-2</v>
      </c>
      <c r="Q19" s="36" t="s">
        <v>68</v>
      </c>
      <c r="R19" s="43">
        <v>2.7E-2</v>
      </c>
      <c r="S19" s="39" t="s">
        <v>70</v>
      </c>
    </row>
    <row r="20" spans="1:19" ht="30" customHeight="1" x14ac:dyDescent="0.15">
      <c r="A20" s="62"/>
      <c r="B20" s="6" t="s">
        <v>58</v>
      </c>
      <c r="C20" s="6" t="s">
        <v>36</v>
      </c>
      <c r="D20" s="52" t="s">
        <v>62</v>
      </c>
      <c r="E20" s="53"/>
      <c r="F20" s="54"/>
      <c r="G20" s="51"/>
      <c r="H20" s="51"/>
      <c r="I20" s="51"/>
      <c r="J20" s="51"/>
      <c r="K20" s="31"/>
      <c r="L20" s="62"/>
      <c r="M20" s="35" t="s">
        <v>69</v>
      </c>
      <c r="N20" s="35" t="s">
        <v>72</v>
      </c>
      <c r="O20" s="37"/>
      <c r="P20" s="44" t="s">
        <v>76</v>
      </c>
      <c r="Q20" s="37"/>
      <c r="R20" s="44" t="s">
        <v>77</v>
      </c>
      <c r="S20" s="38" t="s">
        <v>71</v>
      </c>
    </row>
    <row r="21" spans="1:19" ht="21.95" customHeight="1" x14ac:dyDescent="0.15">
      <c r="A21" s="17" t="s">
        <v>1</v>
      </c>
      <c r="B21" s="24">
        <v>559</v>
      </c>
      <c r="C21" s="66">
        <v>79</v>
      </c>
      <c r="D21" s="67">
        <f>S21</f>
        <v>708</v>
      </c>
      <c r="E21" s="68"/>
      <c r="F21" s="69"/>
      <c r="G21" s="62">
        <v>650</v>
      </c>
      <c r="H21" s="70">
        <v>820</v>
      </c>
      <c r="I21" s="18">
        <f>D21+G21+H21</f>
        <v>2178</v>
      </c>
      <c r="J21" s="18">
        <f>I21*30</f>
        <v>65340</v>
      </c>
      <c r="K21" s="23"/>
      <c r="L21" s="29" t="s">
        <v>1</v>
      </c>
      <c r="M21" s="29">
        <v>559</v>
      </c>
      <c r="N21" s="71">
        <v>79</v>
      </c>
      <c r="O21" s="42">
        <f>(M21+N21)*8.3%</f>
        <v>52.954000000000001</v>
      </c>
      <c r="P21" s="45">
        <v>53</v>
      </c>
      <c r="Q21" s="41">
        <f>(M21+N21)*2.7%</f>
        <v>17.226000000000003</v>
      </c>
      <c r="R21" s="45">
        <v>17</v>
      </c>
      <c r="S21" s="40">
        <f>M21+N21+P21+R21</f>
        <v>708</v>
      </c>
    </row>
    <row r="22" spans="1:19" ht="21.95" customHeight="1" x14ac:dyDescent="0.15">
      <c r="A22" s="17" t="s">
        <v>2</v>
      </c>
      <c r="B22" s="24">
        <v>627</v>
      </c>
      <c r="C22" s="62"/>
      <c r="D22" s="67">
        <f>S22</f>
        <v>784</v>
      </c>
      <c r="E22" s="68"/>
      <c r="F22" s="69"/>
      <c r="G22" s="62"/>
      <c r="H22" s="70"/>
      <c r="I22" s="18">
        <f>D22+G21+H21</f>
        <v>2254</v>
      </c>
      <c r="J22" s="18">
        <f t="shared" ref="J22:J25" si="2">I22*30</f>
        <v>67620</v>
      </c>
      <c r="K22" s="23"/>
      <c r="L22" s="29" t="s">
        <v>2</v>
      </c>
      <c r="M22" s="29">
        <v>627</v>
      </c>
      <c r="N22" s="72"/>
      <c r="O22" s="42">
        <f>(M22+N21)*8.3%</f>
        <v>58.598000000000006</v>
      </c>
      <c r="P22" s="45">
        <v>59</v>
      </c>
      <c r="Q22" s="41">
        <f>(M22+N21)*2.7%</f>
        <v>19.062000000000001</v>
      </c>
      <c r="R22" s="45">
        <v>19</v>
      </c>
      <c r="S22" s="40">
        <f>M22+N21+P22+R22</f>
        <v>784</v>
      </c>
    </row>
    <row r="23" spans="1:19" ht="21.95" customHeight="1" x14ac:dyDescent="0.15">
      <c r="A23" s="17" t="s">
        <v>3</v>
      </c>
      <c r="B23" s="24">
        <v>697</v>
      </c>
      <c r="C23" s="62"/>
      <c r="D23" s="67">
        <f>S23</f>
        <v>861</v>
      </c>
      <c r="E23" s="68"/>
      <c r="F23" s="69"/>
      <c r="G23" s="62"/>
      <c r="H23" s="70"/>
      <c r="I23" s="18">
        <f>D23+G21+H21</f>
        <v>2331</v>
      </c>
      <c r="J23" s="18">
        <f t="shared" si="2"/>
        <v>69930</v>
      </c>
      <c r="K23" s="23"/>
      <c r="L23" s="29" t="s">
        <v>3</v>
      </c>
      <c r="M23" s="29">
        <v>697</v>
      </c>
      <c r="N23" s="72"/>
      <c r="O23" s="42">
        <f>(M23+N21)*8.3%</f>
        <v>64.408000000000001</v>
      </c>
      <c r="P23" s="45">
        <v>64</v>
      </c>
      <c r="Q23" s="41">
        <f>(M23+N21)*2.7%</f>
        <v>20.952000000000002</v>
      </c>
      <c r="R23" s="45">
        <v>21</v>
      </c>
      <c r="S23" s="40">
        <f>M23+N21+P23+R23</f>
        <v>861</v>
      </c>
    </row>
    <row r="24" spans="1:19" ht="21.95" customHeight="1" x14ac:dyDescent="0.15">
      <c r="A24" s="17" t="s">
        <v>4</v>
      </c>
      <c r="B24" s="24">
        <v>765</v>
      </c>
      <c r="C24" s="62"/>
      <c r="D24" s="67">
        <f>S24</f>
        <v>937</v>
      </c>
      <c r="E24" s="68"/>
      <c r="F24" s="69"/>
      <c r="G24" s="62"/>
      <c r="H24" s="70"/>
      <c r="I24" s="18">
        <f>D24+G21+H21</f>
        <v>2407</v>
      </c>
      <c r="J24" s="18">
        <f t="shared" si="2"/>
        <v>72210</v>
      </c>
      <c r="K24" s="23"/>
      <c r="L24" s="29" t="s">
        <v>4</v>
      </c>
      <c r="M24" s="29">
        <v>765</v>
      </c>
      <c r="N24" s="72"/>
      <c r="O24" s="42">
        <f>(M24+N21)*8.3%</f>
        <v>70.052000000000007</v>
      </c>
      <c r="P24" s="45">
        <v>70</v>
      </c>
      <c r="Q24" s="41">
        <f>(M24+N21)*2.7%</f>
        <v>22.788000000000004</v>
      </c>
      <c r="R24" s="45">
        <v>23</v>
      </c>
      <c r="S24" s="40">
        <f>M24+N21+P24+R24</f>
        <v>937</v>
      </c>
    </row>
    <row r="25" spans="1:19" ht="21.95" customHeight="1" x14ac:dyDescent="0.15">
      <c r="A25" s="17" t="s">
        <v>5</v>
      </c>
      <c r="B25" s="24">
        <v>832</v>
      </c>
      <c r="C25" s="62"/>
      <c r="D25" s="67">
        <f>S25</f>
        <v>1012</v>
      </c>
      <c r="E25" s="68"/>
      <c r="F25" s="69"/>
      <c r="G25" s="62"/>
      <c r="H25" s="70"/>
      <c r="I25" s="18">
        <f>D25+G21+H21</f>
        <v>2482</v>
      </c>
      <c r="J25" s="18">
        <f t="shared" si="2"/>
        <v>74460</v>
      </c>
      <c r="K25" s="23"/>
      <c r="L25" s="29" t="s">
        <v>5</v>
      </c>
      <c r="M25" s="29">
        <v>832</v>
      </c>
      <c r="N25" s="66"/>
      <c r="O25" s="42">
        <f>(M25+N21)*8.3%</f>
        <v>75.613</v>
      </c>
      <c r="P25" s="45">
        <v>76</v>
      </c>
      <c r="Q25" s="41">
        <f>(M25+N21)*2.7%</f>
        <v>24.597000000000001</v>
      </c>
      <c r="R25" s="45">
        <v>25</v>
      </c>
      <c r="S25" s="40">
        <f>M25+N21+P25+R25</f>
        <v>1012</v>
      </c>
    </row>
    <row r="26" spans="1:19" ht="21.95" customHeight="1" x14ac:dyDescent="0.15">
      <c r="A26" s="1"/>
      <c r="B26" s="1"/>
      <c r="C26" s="1"/>
      <c r="D26" s="1"/>
      <c r="E26" s="1"/>
      <c r="F26" s="1"/>
      <c r="G26" s="1"/>
      <c r="H26" s="1"/>
      <c r="I26" s="1"/>
      <c r="J26" s="1"/>
      <c r="K26" s="1"/>
      <c r="L26" s="1"/>
    </row>
    <row r="27" spans="1:19" ht="30" customHeight="1" x14ac:dyDescent="0.15">
      <c r="A27" s="62" t="s">
        <v>14</v>
      </c>
      <c r="B27" s="5" t="s">
        <v>6</v>
      </c>
      <c r="C27" s="5" t="s">
        <v>8</v>
      </c>
      <c r="D27" s="63" t="s">
        <v>61</v>
      </c>
      <c r="E27" s="64"/>
      <c r="F27" s="65"/>
      <c r="G27" s="51" t="s">
        <v>9</v>
      </c>
      <c r="H27" s="51" t="s">
        <v>10</v>
      </c>
      <c r="I27" s="51" t="s">
        <v>39</v>
      </c>
      <c r="J27" s="51" t="s">
        <v>11</v>
      </c>
      <c r="K27" s="31"/>
      <c r="L27" s="62" t="s">
        <v>0</v>
      </c>
      <c r="M27" s="5" t="s">
        <v>6</v>
      </c>
      <c r="N27" s="5" t="s">
        <v>8</v>
      </c>
      <c r="O27" s="36" t="s">
        <v>67</v>
      </c>
      <c r="P27" s="43">
        <v>8.3000000000000004E-2</v>
      </c>
      <c r="Q27" s="36" t="s">
        <v>68</v>
      </c>
      <c r="R27" s="43">
        <v>2.7E-2</v>
      </c>
      <c r="S27" s="39" t="s">
        <v>70</v>
      </c>
    </row>
    <row r="28" spans="1:19" ht="30" customHeight="1" x14ac:dyDescent="0.15">
      <c r="A28" s="62"/>
      <c r="B28" s="6" t="s">
        <v>58</v>
      </c>
      <c r="C28" s="6" t="s">
        <v>36</v>
      </c>
      <c r="D28" s="52" t="s">
        <v>62</v>
      </c>
      <c r="E28" s="53"/>
      <c r="F28" s="54"/>
      <c r="G28" s="51"/>
      <c r="H28" s="51"/>
      <c r="I28" s="51"/>
      <c r="J28" s="51"/>
      <c r="K28" s="31"/>
      <c r="L28" s="62"/>
      <c r="M28" s="35" t="s">
        <v>69</v>
      </c>
      <c r="N28" s="35" t="s">
        <v>72</v>
      </c>
      <c r="O28" s="37"/>
      <c r="P28" s="44" t="s">
        <v>76</v>
      </c>
      <c r="Q28" s="37"/>
      <c r="R28" s="44" t="s">
        <v>77</v>
      </c>
      <c r="S28" s="38" t="s">
        <v>71</v>
      </c>
    </row>
    <row r="29" spans="1:19" ht="21.95" customHeight="1" x14ac:dyDescent="0.15">
      <c r="A29" s="17" t="s">
        <v>1</v>
      </c>
      <c r="B29" s="24">
        <v>559</v>
      </c>
      <c r="C29" s="66">
        <v>79</v>
      </c>
      <c r="D29" s="67">
        <f>S29</f>
        <v>708</v>
      </c>
      <c r="E29" s="68"/>
      <c r="F29" s="69"/>
      <c r="G29" s="70">
        <v>1392</v>
      </c>
      <c r="H29" s="70">
        <v>1171</v>
      </c>
      <c r="I29" s="18">
        <f>D29+G29+H29</f>
        <v>3271</v>
      </c>
      <c r="J29" s="18">
        <f>I29*30</f>
        <v>98130</v>
      </c>
      <c r="K29" s="23"/>
      <c r="L29" s="29" t="s">
        <v>1</v>
      </c>
      <c r="M29" s="29">
        <v>559</v>
      </c>
      <c r="N29" s="71">
        <v>79</v>
      </c>
      <c r="O29" s="42">
        <f>(M29+N29)*8.3%</f>
        <v>52.954000000000001</v>
      </c>
      <c r="P29" s="45">
        <v>53</v>
      </c>
      <c r="Q29" s="41">
        <f>(M29+N29)*2.7%</f>
        <v>17.226000000000003</v>
      </c>
      <c r="R29" s="45">
        <v>17</v>
      </c>
      <c r="S29" s="40">
        <f>M29+N29+P29+R29</f>
        <v>708</v>
      </c>
    </row>
    <row r="30" spans="1:19" ht="21.95" customHeight="1" x14ac:dyDescent="0.15">
      <c r="A30" s="17" t="s">
        <v>2</v>
      </c>
      <c r="B30" s="24">
        <v>627</v>
      </c>
      <c r="C30" s="62"/>
      <c r="D30" s="67">
        <f>S30</f>
        <v>784</v>
      </c>
      <c r="E30" s="68"/>
      <c r="F30" s="69"/>
      <c r="G30" s="70"/>
      <c r="H30" s="70"/>
      <c r="I30" s="18">
        <f>D30+G29+H29</f>
        <v>3347</v>
      </c>
      <c r="J30" s="18">
        <f t="shared" ref="J30:J33" si="3">I30*30</f>
        <v>100410</v>
      </c>
      <c r="K30" s="23"/>
      <c r="L30" s="29" t="s">
        <v>2</v>
      </c>
      <c r="M30" s="29">
        <v>627</v>
      </c>
      <c r="N30" s="72"/>
      <c r="O30" s="42">
        <f>(M30+N29)*8.3%</f>
        <v>58.598000000000006</v>
      </c>
      <c r="P30" s="45">
        <v>59</v>
      </c>
      <c r="Q30" s="41">
        <f>(M30+N29)*2.7%</f>
        <v>19.062000000000001</v>
      </c>
      <c r="R30" s="45">
        <v>19</v>
      </c>
      <c r="S30" s="40">
        <f>M30+N29+P30+R30</f>
        <v>784</v>
      </c>
    </row>
    <row r="31" spans="1:19" ht="21.95" customHeight="1" x14ac:dyDescent="0.15">
      <c r="A31" s="17" t="s">
        <v>3</v>
      </c>
      <c r="B31" s="24">
        <v>697</v>
      </c>
      <c r="C31" s="62"/>
      <c r="D31" s="67">
        <f>S31</f>
        <v>861</v>
      </c>
      <c r="E31" s="68"/>
      <c r="F31" s="69"/>
      <c r="G31" s="70"/>
      <c r="H31" s="70"/>
      <c r="I31" s="18">
        <f>D31+G29+H29</f>
        <v>3424</v>
      </c>
      <c r="J31" s="18">
        <f t="shared" si="3"/>
        <v>102720</v>
      </c>
      <c r="K31" s="23"/>
      <c r="L31" s="29" t="s">
        <v>3</v>
      </c>
      <c r="M31" s="29">
        <v>697</v>
      </c>
      <c r="N31" s="72"/>
      <c r="O31" s="42">
        <f>(M31+N29)*8.3%</f>
        <v>64.408000000000001</v>
      </c>
      <c r="P31" s="45">
        <v>64</v>
      </c>
      <c r="Q31" s="41">
        <f>(M31+N29)*2.7%</f>
        <v>20.952000000000002</v>
      </c>
      <c r="R31" s="45">
        <v>21</v>
      </c>
      <c r="S31" s="40">
        <f>M31+N29+P31+R31</f>
        <v>861</v>
      </c>
    </row>
    <row r="32" spans="1:19" ht="21.95" customHeight="1" x14ac:dyDescent="0.15">
      <c r="A32" s="17" t="s">
        <v>4</v>
      </c>
      <c r="B32" s="24">
        <v>765</v>
      </c>
      <c r="C32" s="62"/>
      <c r="D32" s="67">
        <f>S32</f>
        <v>937</v>
      </c>
      <c r="E32" s="68"/>
      <c r="F32" s="69"/>
      <c r="G32" s="70"/>
      <c r="H32" s="70"/>
      <c r="I32" s="18">
        <f>D32+G29+H29</f>
        <v>3500</v>
      </c>
      <c r="J32" s="18">
        <f t="shared" si="3"/>
        <v>105000</v>
      </c>
      <c r="K32" s="23"/>
      <c r="L32" s="29" t="s">
        <v>4</v>
      </c>
      <c r="M32" s="29">
        <v>765</v>
      </c>
      <c r="N32" s="72"/>
      <c r="O32" s="42">
        <f>(M32+N29)*8.3%</f>
        <v>70.052000000000007</v>
      </c>
      <c r="P32" s="45">
        <v>70</v>
      </c>
      <c r="Q32" s="41">
        <f>(M32+N29)*2.7%</f>
        <v>22.788000000000004</v>
      </c>
      <c r="R32" s="45">
        <v>23</v>
      </c>
      <c r="S32" s="40">
        <f>M32+N29+P32+R32</f>
        <v>937</v>
      </c>
    </row>
    <row r="33" spans="1:19" ht="21.95" customHeight="1" x14ac:dyDescent="0.15">
      <c r="A33" s="17" t="s">
        <v>5</v>
      </c>
      <c r="B33" s="24">
        <v>832</v>
      </c>
      <c r="C33" s="62"/>
      <c r="D33" s="67">
        <f>S33</f>
        <v>1012</v>
      </c>
      <c r="E33" s="68"/>
      <c r="F33" s="69"/>
      <c r="G33" s="70"/>
      <c r="H33" s="70"/>
      <c r="I33" s="18">
        <f>D33+G29+H29</f>
        <v>3575</v>
      </c>
      <c r="J33" s="18">
        <f t="shared" si="3"/>
        <v>107250</v>
      </c>
      <c r="K33" s="23"/>
      <c r="L33" s="29" t="s">
        <v>5</v>
      </c>
      <c r="M33" s="29">
        <v>832</v>
      </c>
      <c r="N33" s="66"/>
      <c r="O33" s="42">
        <f>(M33+N29)*8.3%</f>
        <v>75.613</v>
      </c>
      <c r="P33" s="45">
        <v>76</v>
      </c>
      <c r="Q33" s="41">
        <f>(M33+N29)*2.7%</f>
        <v>24.597000000000001</v>
      </c>
      <c r="R33" s="45">
        <v>25</v>
      </c>
      <c r="S33" s="40">
        <f>M33+N29+P33+R33</f>
        <v>1012</v>
      </c>
    </row>
    <row r="34" spans="1:19" ht="21.95" customHeight="1" x14ac:dyDescent="0.15">
      <c r="A34" s="2"/>
      <c r="B34" s="2"/>
      <c r="C34" s="2"/>
      <c r="D34" s="2"/>
      <c r="E34" s="2"/>
      <c r="F34" s="3"/>
      <c r="G34" s="3"/>
      <c r="H34" s="3"/>
      <c r="I34" s="3"/>
      <c r="J34" s="3"/>
      <c r="K34" s="3"/>
      <c r="L34" s="3"/>
    </row>
    <row r="35" spans="1:19" ht="21.95" customHeight="1" x14ac:dyDescent="0.15">
      <c r="A35" s="2"/>
      <c r="B35" s="2"/>
      <c r="C35" s="2"/>
      <c r="D35" s="2"/>
      <c r="E35" s="2"/>
      <c r="F35" s="3"/>
      <c r="G35" s="3"/>
      <c r="H35" s="3"/>
      <c r="I35" s="3"/>
      <c r="J35" s="3"/>
      <c r="K35" s="3"/>
      <c r="L35" s="3"/>
    </row>
    <row r="36" spans="1:19" ht="18" customHeight="1" x14ac:dyDescent="0.15">
      <c r="A36" s="74" t="s">
        <v>19</v>
      </c>
      <c r="B36" s="74"/>
      <c r="C36" s="74"/>
      <c r="D36" s="74"/>
      <c r="E36" s="74"/>
      <c r="F36" s="74"/>
      <c r="G36" s="74"/>
      <c r="H36" s="74"/>
      <c r="I36" s="74"/>
      <c r="J36" s="74"/>
      <c r="K36" s="30"/>
      <c r="L36" s="30"/>
    </row>
    <row r="37" spans="1:19" ht="18" customHeight="1" x14ac:dyDescent="0.15">
      <c r="A37" s="1" t="s">
        <v>15</v>
      </c>
      <c r="B37" s="1"/>
      <c r="C37" s="1"/>
      <c r="D37" s="1"/>
      <c r="E37" s="1"/>
      <c r="F37" s="1"/>
      <c r="G37" s="1"/>
      <c r="H37" s="1"/>
      <c r="I37" s="1"/>
      <c r="J37" s="1"/>
      <c r="K37" s="1"/>
      <c r="L37" s="1"/>
    </row>
    <row r="38" spans="1:19" ht="18" customHeight="1" x14ac:dyDescent="0.15">
      <c r="A38" s="58" t="s">
        <v>20</v>
      </c>
      <c r="B38" s="58"/>
      <c r="C38" s="58"/>
      <c r="D38" s="58"/>
      <c r="E38" s="58"/>
      <c r="F38" s="58"/>
      <c r="G38" s="58"/>
      <c r="H38" s="58"/>
      <c r="I38" s="58"/>
      <c r="J38" s="58"/>
      <c r="K38" s="28"/>
      <c r="L38" s="28"/>
    </row>
    <row r="39" spans="1:19" ht="18" customHeight="1" x14ac:dyDescent="0.15">
      <c r="A39" s="55" t="s">
        <v>16</v>
      </c>
      <c r="B39" s="55"/>
      <c r="C39" s="55"/>
      <c r="D39" s="26" t="s">
        <v>41</v>
      </c>
      <c r="E39" s="26">
        <v>4</v>
      </c>
      <c r="F39" s="1" t="s">
        <v>34</v>
      </c>
      <c r="G39" s="1" t="s">
        <v>45</v>
      </c>
      <c r="H39" s="1"/>
      <c r="I39" s="1"/>
      <c r="J39" s="1"/>
      <c r="K39" s="1"/>
      <c r="L39" s="1"/>
    </row>
    <row r="40" spans="1:19" ht="18" customHeight="1" x14ac:dyDescent="0.15">
      <c r="A40" s="55"/>
      <c r="B40" s="55"/>
      <c r="C40" s="55"/>
      <c r="D40" s="26"/>
      <c r="E40" s="26"/>
      <c r="F40" s="1"/>
      <c r="G40" s="1"/>
      <c r="H40" s="1"/>
      <c r="I40" s="1"/>
      <c r="J40" s="1"/>
      <c r="K40" s="1"/>
      <c r="L40" s="1"/>
    </row>
    <row r="41" spans="1:19" ht="18" customHeight="1" x14ac:dyDescent="0.15">
      <c r="A41" s="55" t="s">
        <v>17</v>
      </c>
      <c r="B41" s="55"/>
      <c r="C41" s="55"/>
      <c r="D41" s="26" t="s">
        <v>46</v>
      </c>
      <c r="E41" s="26">
        <v>13</v>
      </c>
      <c r="F41" s="1" t="s">
        <v>34</v>
      </c>
      <c r="G41" s="1"/>
      <c r="H41" s="1"/>
      <c r="I41" s="1"/>
      <c r="J41" s="1"/>
      <c r="K41" s="1"/>
      <c r="L41" s="1"/>
    </row>
    <row r="42" spans="1:19" ht="18" customHeight="1" x14ac:dyDescent="0.15">
      <c r="A42" s="55" t="s">
        <v>18</v>
      </c>
      <c r="B42" s="55"/>
      <c r="C42" s="55"/>
      <c r="D42" s="26" t="s">
        <v>46</v>
      </c>
      <c r="E42" s="56">
        <v>8.3000000000000004E-2</v>
      </c>
      <c r="F42" s="56"/>
      <c r="G42" s="1"/>
      <c r="H42" s="1"/>
      <c r="I42" s="1"/>
      <c r="J42" s="1"/>
      <c r="K42" s="1"/>
      <c r="L42" s="1"/>
    </row>
    <row r="43" spans="1:19" ht="18" customHeight="1" x14ac:dyDescent="0.15">
      <c r="A43" s="59" t="s">
        <v>63</v>
      </c>
      <c r="B43" s="59"/>
      <c r="C43" s="59"/>
      <c r="D43" s="26" t="s">
        <v>64</v>
      </c>
      <c r="E43" s="56">
        <v>2.7E-2</v>
      </c>
      <c r="F43" s="56"/>
      <c r="G43" s="1"/>
      <c r="H43" s="1"/>
      <c r="I43" s="1"/>
      <c r="J43" s="1"/>
      <c r="K43" s="1"/>
      <c r="L43" s="1"/>
    </row>
    <row r="44" spans="1:19" ht="18" customHeight="1" x14ac:dyDescent="0.15">
      <c r="A44" s="57" t="s">
        <v>38</v>
      </c>
      <c r="B44" s="57"/>
      <c r="C44" s="57"/>
      <c r="D44" s="27" t="s">
        <v>46</v>
      </c>
      <c r="E44" s="27">
        <v>36</v>
      </c>
      <c r="F44" s="1" t="s">
        <v>34</v>
      </c>
      <c r="G44" s="1"/>
      <c r="H44" s="1"/>
      <c r="I44" s="1"/>
      <c r="J44" s="1"/>
      <c r="K44" s="1"/>
      <c r="L44" s="1"/>
    </row>
    <row r="45" spans="1:19" ht="18" customHeight="1" x14ac:dyDescent="0.15">
      <c r="A45" s="58" t="s">
        <v>21</v>
      </c>
      <c r="B45" s="58"/>
      <c r="C45" s="58"/>
      <c r="D45" s="58"/>
      <c r="E45" s="58"/>
      <c r="F45" s="58"/>
      <c r="G45" s="58"/>
      <c r="H45" s="58"/>
      <c r="I45" s="58"/>
      <c r="J45" s="58"/>
      <c r="K45" s="28"/>
      <c r="L45" s="28"/>
    </row>
    <row r="46" spans="1:19" ht="18" customHeight="1" x14ac:dyDescent="0.15">
      <c r="A46" s="55" t="s">
        <v>22</v>
      </c>
      <c r="B46" s="55"/>
      <c r="C46" s="55"/>
      <c r="D46" s="26" t="s">
        <v>46</v>
      </c>
      <c r="E46" s="26">
        <v>14</v>
      </c>
      <c r="F46" s="1" t="s">
        <v>34</v>
      </c>
      <c r="G46" s="1" t="s">
        <v>47</v>
      </c>
      <c r="H46" s="1"/>
      <c r="I46" s="1"/>
      <c r="J46" s="1"/>
      <c r="K46" s="1"/>
      <c r="L46" s="1"/>
    </row>
    <row r="47" spans="1:19" ht="18" customHeight="1" x14ac:dyDescent="0.15">
      <c r="A47" s="26" t="s">
        <v>40</v>
      </c>
      <c r="B47" s="1"/>
      <c r="C47" s="1"/>
      <c r="D47" s="1" t="s">
        <v>46</v>
      </c>
      <c r="E47" s="1">
        <v>12</v>
      </c>
      <c r="F47" s="1" t="s">
        <v>34</v>
      </c>
      <c r="G47" s="16" t="s">
        <v>74</v>
      </c>
      <c r="H47" s="1"/>
      <c r="I47" s="1"/>
      <c r="J47" s="1"/>
      <c r="K47" s="1"/>
      <c r="L47" s="1"/>
    </row>
    <row r="48" spans="1:19" ht="18" customHeight="1" x14ac:dyDescent="0.15">
      <c r="A48" s="26" t="s">
        <v>42</v>
      </c>
      <c r="B48" s="1"/>
      <c r="C48" s="1"/>
      <c r="D48" s="1" t="s">
        <v>46</v>
      </c>
      <c r="E48" s="1">
        <v>6</v>
      </c>
      <c r="F48" s="1" t="s">
        <v>48</v>
      </c>
      <c r="G48" s="1" t="s">
        <v>49</v>
      </c>
      <c r="H48" s="16"/>
      <c r="I48" s="16"/>
      <c r="J48" s="16"/>
      <c r="K48" s="1"/>
      <c r="L48" s="1"/>
    </row>
    <row r="49" spans="1:12" ht="18" customHeight="1" x14ac:dyDescent="0.15">
      <c r="A49" s="26"/>
      <c r="B49" s="1"/>
      <c r="C49" s="1"/>
      <c r="D49" s="1"/>
      <c r="E49" s="1"/>
      <c r="F49" s="1"/>
      <c r="H49" s="1"/>
      <c r="I49" s="1"/>
      <c r="J49" s="1"/>
      <c r="K49" s="1"/>
      <c r="L49" s="1"/>
    </row>
    <row r="50" spans="1:12" ht="30" customHeight="1" x14ac:dyDescent="0.15">
      <c r="A50" s="4" t="s">
        <v>23</v>
      </c>
      <c r="B50" s="4"/>
      <c r="C50" s="60"/>
      <c r="D50" s="60"/>
      <c r="E50" s="60"/>
      <c r="F50" s="60"/>
      <c r="G50" s="60"/>
      <c r="H50" s="60"/>
      <c r="I50" s="60"/>
      <c r="J50" s="60"/>
      <c r="K50" s="32"/>
      <c r="L50" s="32"/>
    </row>
    <row r="51" spans="1:12" ht="30" customHeight="1" x14ac:dyDescent="0.15">
      <c r="A51" s="48" t="s">
        <v>24</v>
      </c>
      <c r="B51" s="48"/>
      <c r="C51" s="48" t="s">
        <v>25</v>
      </c>
      <c r="D51" s="48"/>
      <c r="E51" s="48"/>
      <c r="F51" s="48"/>
      <c r="G51" s="48"/>
      <c r="H51" s="48"/>
      <c r="I51" s="48"/>
      <c r="J51" s="48"/>
      <c r="K51" s="32"/>
      <c r="L51" s="32"/>
    </row>
    <row r="52" spans="1:12" ht="30" customHeight="1" x14ac:dyDescent="0.15">
      <c r="A52" s="48" t="s">
        <v>28</v>
      </c>
      <c r="B52" s="48"/>
      <c r="C52" s="49" t="s">
        <v>73</v>
      </c>
      <c r="D52" s="50"/>
      <c r="E52" s="50"/>
      <c r="F52" s="50"/>
      <c r="G52" s="50"/>
      <c r="H52" s="50"/>
      <c r="I52" s="50"/>
      <c r="J52" s="50"/>
      <c r="K52" s="33"/>
      <c r="L52" s="33"/>
    </row>
    <row r="53" spans="1:12" ht="30" customHeight="1" x14ac:dyDescent="0.15">
      <c r="A53" s="48" t="s">
        <v>29</v>
      </c>
      <c r="B53" s="48"/>
      <c r="C53" s="61" t="s">
        <v>30</v>
      </c>
      <c r="D53" s="61"/>
      <c r="E53" s="61"/>
      <c r="F53" s="61"/>
      <c r="G53" s="61"/>
      <c r="H53" s="61"/>
      <c r="I53" s="61"/>
      <c r="J53" s="61"/>
      <c r="K53" s="34"/>
      <c r="L53" s="34"/>
    </row>
    <row r="54" spans="1:12" ht="30" customHeight="1" x14ac:dyDescent="0.15">
      <c r="A54" s="48" t="s">
        <v>31</v>
      </c>
      <c r="B54" s="48"/>
      <c r="C54" s="61" t="s">
        <v>32</v>
      </c>
      <c r="D54" s="61"/>
      <c r="E54" s="61"/>
      <c r="F54" s="61"/>
      <c r="G54" s="61"/>
      <c r="H54" s="61"/>
      <c r="I54" s="61"/>
      <c r="J54" s="61"/>
      <c r="K54" s="34"/>
      <c r="L54" s="34"/>
    </row>
    <row r="55" spans="1:12" ht="14.25" x14ac:dyDescent="0.15">
      <c r="A55" s="48" t="s">
        <v>33</v>
      </c>
      <c r="B55" s="48"/>
      <c r="C55" s="50" t="s">
        <v>27</v>
      </c>
      <c r="D55" s="50"/>
      <c r="E55" s="50"/>
      <c r="F55" s="50"/>
      <c r="G55" s="50"/>
      <c r="H55" s="50"/>
      <c r="I55" s="50"/>
      <c r="J55" s="50"/>
      <c r="K55" s="33"/>
      <c r="L55" s="33"/>
    </row>
  </sheetData>
  <mergeCells count="92">
    <mergeCell ref="A53:B53"/>
    <mergeCell ref="C53:J53"/>
    <mergeCell ref="L3:L4"/>
    <mergeCell ref="N5:N9"/>
    <mergeCell ref="H2:J2"/>
    <mergeCell ref="L11:L12"/>
    <mergeCell ref="N13:N17"/>
    <mergeCell ref="L19:L20"/>
    <mergeCell ref="N21:N25"/>
    <mergeCell ref="L27:L28"/>
    <mergeCell ref="N29:N33"/>
    <mergeCell ref="A41:C41"/>
    <mergeCell ref="C29:C33"/>
    <mergeCell ref="D29:F29"/>
    <mergeCell ref="G29:G33"/>
    <mergeCell ref="A36:J36"/>
    <mergeCell ref="A38:J38"/>
    <mergeCell ref="A39:C39"/>
    <mergeCell ref="A40:C40"/>
    <mergeCell ref="H29:H33"/>
    <mergeCell ref="D30:F30"/>
    <mergeCell ref="D31:F31"/>
    <mergeCell ref="D32:F32"/>
    <mergeCell ref="D33:F33"/>
    <mergeCell ref="A27:A28"/>
    <mergeCell ref="D27:F27"/>
    <mergeCell ref="G27:G28"/>
    <mergeCell ref="H27:H28"/>
    <mergeCell ref="I27:I28"/>
    <mergeCell ref="J27:J28"/>
    <mergeCell ref="D28:F28"/>
    <mergeCell ref="C21:C25"/>
    <mergeCell ref="D21:F21"/>
    <mergeCell ref="G21:G25"/>
    <mergeCell ref="H21:H25"/>
    <mergeCell ref="D22:F22"/>
    <mergeCell ref="D23:F23"/>
    <mergeCell ref="D24:F24"/>
    <mergeCell ref="D25:F25"/>
    <mergeCell ref="A19:A20"/>
    <mergeCell ref="D19:F19"/>
    <mergeCell ref="G19:G20"/>
    <mergeCell ref="H19:H20"/>
    <mergeCell ref="I19:I20"/>
    <mergeCell ref="I11:I12"/>
    <mergeCell ref="J19:J20"/>
    <mergeCell ref="D20:F20"/>
    <mergeCell ref="C13:C17"/>
    <mergeCell ref="D13:F13"/>
    <mergeCell ref="G13:G17"/>
    <mergeCell ref="H13:H17"/>
    <mergeCell ref="D14:F14"/>
    <mergeCell ref="D15:F15"/>
    <mergeCell ref="D16:F16"/>
    <mergeCell ref="D17:F17"/>
    <mergeCell ref="D9:F9"/>
    <mergeCell ref="A11:A12"/>
    <mergeCell ref="D11:F11"/>
    <mergeCell ref="G11:G12"/>
    <mergeCell ref="H11:H12"/>
    <mergeCell ref="A51:B51"/>
    <mergeCell ref="C51:J51"/>
    <mergeCell ref="A3:A4"/>
    <mergeCell ref="D3:F3"/>
    <mergeCell ref="G3:G4"/>
    <mergeCell ref="H3:H4"/>
    <mergeCell ref="I3:I4"/>
    <mergeCell ref="J11:J12"/>
    <mergeCell ref="D12:F12"/>
    <mergeCell ref="C5:C9"/>
    <mergeCell ref="D5:F5"/>
    <mergeCell ref="G5:G9"/>
    <mergeCell ref="H5:H9"/>
    <mergeCell ref="D6:F6"/>
    <mergeCell ref="D7:F7"/>
    <mergeCell ref="D8:F8"/>
    <mergeCell ref="A52:B52"/>
    <mergeCell ref="C52:J52"/>
    <mergeCell ref="J3:J4"/>
    <mergeCell ref="D4:F4"/>
    <mergeCell ref="A55:B55"/>
    <mergeCell ref="C55:J55"/>
    <mergeCell ref="A42:C42"/>
    <mergeCell ref="E42:F42"/>
    <mergeCell ref="E43:F43"/>
    <mergeCell ref="A44:C44"/>
    <mergeCell ref="A45:J45"/>
    <mergeCell ref="A43:C43"/>
    <mergeCell ref="C50:J50"/>
    <mergeCell ref="A46:C46"/>
    <mergeCell ref="A54:B54"/>
    <mergeCell ref="C54:J54"/>
  </mergeCells>
  <phoneticPr fontId="1"/>
  <printOptions horizontalCentered="1"/>
  <pageMargins left="0.11811023622047245" right="0.11811023622047245" top="0.74803149606299213" bottom="0.74803149606299213" header="0.31496062992125984" footer="0.31496062992125984"/>
  <pageSetup paperSize="9" orientation="portrait" r:id="rId1"/>
  <ignoredErrors>
    <ignoredError sqref="S7"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topLeftCell="E1" workbookViewId="0">
      <selection activeCell="N43" sqref="N43"/>
    </sheetView>
  </sheetViews>
  <sheetFormatPr defaultRowHeight="13.5" x14ac:dyDescent="0.15"/>
  <cols>
    <col min="4" max="4" width="9" customWidth="1"/>
    <col min="6" max="6" width="6" customWidth="1"/>
    <col min="7" max="14" width="8.875" customWidth="1"/>
    <col min="15" max="15" width="10.625" customWidth="1"/>
    <col min="16" max="16" width="8.875" customWidth="1"/>
    <col min="17" max="17" width="10.625" customWidth="1"/>
    <col min="18" max="18" width="8.875" customWidth="1"/>
  </cols>
  <sheetData>
    <row r="1" spans="1:19" ht="21.95" customHeight="1" x14ac:dyDescent="0.15">
      <c r="A1" s="1" t="s">
        <v>37</v>
      </c>
      <c r="B1" s="1"/>
      <c r="C1" s="1"/>
      <c r="D1" s="1"/>
      <c r="E1" s="1"/>
    </row>
    <row r="2" spans="1:19" ht="21.95" customHeight="1" x14ac:dyDescent="0.15">
      <c r="A2" s="1" t="s">
        <v>54</v>
      </c>
      <c r="B2" s="1"/>
      <c r="C2" s="1"/>
      <c r="D2" s="1" t="s">
        <v>53</v>
      </c>
      <c r="E2" s="1"/>
    </row>
    <row r="3" spans="1:19" ht="21.95" customHeight="1" x14ac:dyDescent="0.15">
      <c r="A3" s="1" t="s">
        <v>52</v>
      </c>
      <c r="B3" s="1"/>
      <c r="C3" s="1"/>
      <c r="D3" s="1"/>
      <c r="E3" s="1"/>
      <c r="F3" t="s">
        <v>43</v>
      </c>
      <c r="I3" s="73" t="s">
        <v>59</v>
      </c>
      <c r="J3" s="73"/>
    </row>
    <row r="4" spans="1:19" ht="30.75" customHeight="1" x14ac:dyDescent="0.15">
      <c r="A4" s="62" t="s">
        <v>14</v>
      </c>
      <c r="B4" s="5" t="s">
        <v>6</v>
      </c>
      <c r="C4" s="5" t="s">
        <v>8</v>
      </c>
      <c r="D4" s="63" t="s">
        <v>61</v>
      </c>
      <c r="E4" s="64"/>
      <c r="F4" s="65"/>
      <c r="G4" s="51" t="s">
        <v>9</v>
      </c>
      <c r="H4" s="51" t="s">
        <v>10</v>
      </c>
      <c r="I4" s="51" t="s">
        <v>39</v>
      </c>
      <c r="J4" s="51" t="s">
        <v>65</v>
      </c>
      <c r="L4" s="62" t="s">
        <v>14</v>
      </c>
      <c r="M4" s="5" t="s">
        <v>6</v>
      </c>
      <c r="N4" s="5" t="s">
        <v>8</v>
      </c>
      <c r="O4" s="36" t="s">
        <v>67</v>
      </c>
      <c r="P4" s="43">
        <v>8.3000000000000004E-2</v>
      </c>
      <c r="Q4" s="36" t="s">
        <v>68</v>
      </c>
      <c r="R4" s="43">
        <v>2.7E-2</v>
      </c>
      <c r="S4" s="39" t="s">
        <v>70</v>
      </c>
    </row>
    <row r="5" spans="1:19" ht="30.75" customHeight="1" x14ac:dyDescent="0.15">
      <c r="A5" s="62"/>
      <c r="B5" s="6" t="s">
        <v>50</v>
      </c>
      <c r="C5" s="6" t="s">
        <v>36</v>
      </c>
      <c r="D5" s="52" t="s">
        <v>62</v>
      </c>
      <c r="E5" s="53"/>
      <c r="F5" s="54"/>
      <c r="G5" s="51"/>
      <c r="H5" s="51"/>
      <c r="I5" s="51"/>
      <c r="J5" s="51"/>
      <c r="L5" s="62"/>
      <c r="M5" s="6" t="s">
        <v>50</v>
      </c>
      <c r="N5" s="6" t="s">
        <v>36</v>
      </c>
      <c r="O5" s="37"/>
      <c r="P5" s="44" t="s">
        <v>76</v>
      </c>
      <c r="Q5" s="37"/>
      <c r="R5" s="44" t="s">
        <v>77</v>
      </c>
      <c r="S5" s="38" t="s">
        <v>71</v>
      </c>
    </row>
    <row r="6" spans="1:19" ht="21.95" customHeight="1" x14ac:dyDescent="0.15">
      <c r="A6" s="8" t="s">
        <v>1</v>
      </c>
      <c r="B6" s="15">
        <v>1118</v>
      </c>
      <c r="C6" s="66">
        <v>158</v>
      </c>
      <c r="D6" s="67">
        <f>S6</f>
        <v>1416.3600000000001</v>
      </c>
      <c r="E6" s="68"/>
      <c r="F6" s="69"/>
      <c r="G6" s="70">
        <v>1392</v>
      </c>
      <c r="H6" s="70">
        <v>1171</v>
      </c>
      <c r="I6" s="9">
        <f>SUM(D6+G6+H6)</f>
        <v>3979.36</v>
      </c>
      <c r="J6" s="10">
        <f>I6*30</f>
        <v>119380.8</v>
      </c>
      <c r="L6" s="29" t="s">
        <v>1</v>
      </c>
      <c r="M6" s="29">
        <v>1118</v>
      </c>
      <c r="N6" s="66">
        <v>158</v>
      </c>
      <c r="O6" s="42">
        <f>(M6+N6)*8.3%</f>
        <v>105.908</v>
      </c>
      <c r="P6" s="45">
        <v>105.91</v>
      </c>
      <c r="Q6" s="42">
        <f>(M6+N6)*2.7%</f>
        <v>34.452000000000005</v>
      </c>
      <c r="R6" s="45">
        <v>34.450000000000003</v>
      </c>
      <c r="S6" s="40">
        <f>M6+N6+P6+R6</f>
        <v>1416.3600000000001</v>
      </c>
    </row>
    <row r="7" spans="1:19" ht="21.95" customHeight="1" x14ac:dyDescent="0.15">
      <c r="A7" s="8" t="s">
        <v>2</v>
      </c>
      <c r="B7" s="15">
        <v>1254</v>
      </c>
      <c r="C7" s="62"/>
      <c r="D7" s="67">
        <f>S7</f>
        <v>1567.32</v>
      </c>
      <c r="E7" s="68"/>
      <c r="F7" s="69"/>
      <c r="G7" s="70"/>
      <c r="H7" s="70"/>
      <c r="I7" s="9">
        <f>SUM(D7+G6+H6)</f>
        <v>4130.32</v>
      </c>
      <c r="J7" s="25">
        <f t="shared" ref="J7:J10" si="0">I7*30</f>
        <v>123909.59999999999</v>
      </c>
      <c r="L7" s="29" t="s">
        <v>2</v>
      </c>
      <c r="M7" s="29">
        <v>1254</v>
      </c>
      <c r="N7" s="62"/>
      <c r="O7" s="42">
        <f>(M7+N6)*8.3%</f>
        <v>117.19600000000001</v>
      </c>
      <c r="P7" s="45">
        <v>117.2</v>
      </c>
      <c r="Q7" s="42">
        <f>(M7+N6)*2.7%</f>
        <v>38.124000000000002</v>
      </c>
      <c r="R7" s="45">
        <v>38.119999999999997</v>
      </c>
      <c r="S7" s="40">
        <f>M7+N6+P7+R7</f>
        <v>1567.32</v>
      </c>
    </row>
    <row r="8" spans="1:19" ht="21.95" customHeight="1" x14ac:dyDescent="0.15">
      <c r="A8" s="8" t="s">
        <v>3</v>
      </c>
      <c r="B8" s="15">
        <v>1394</v>
      </c>
      <c r="C8" s="62"/>
      <c r="D8" s="67">
        <f>S8</f>
        <v>1722.72</v>
      </c>
      <c r="E8" s="68"/>
      <c r="F8" s="69"/>
      <c r="G8" s="70"/>
      <c r="H8" s="70"/>
      <c r="I8" s="9">
        <f>SUM(D8+G6+H6)</f>
        <v>4285.72</v>
      </c>
      <c r="J8" s="25">
        <f t="shared" si="0"/>
        <v>128571.6</v>
      </c>
      <c r="L8" s="29" t="s">
        <v>3</v>
      </c>
      <c r="M8" s="29">
        <v>1394</v>
      </c>
      <c r="N8" s="62"/>
      <c r="O8" s="42">
        <f>(M8+N6)*8.3%</f>
        <v>128.816</v>
      </c>
      <c r="P8" s="45">
        <v>128.82</v>
      </c>
      <c r="Q8" s="42">
        <f>(M8+N6)*2.7%</f>
        <v>41.904000000000003</v>
      </c>
      <c r="R8" s="45">
        <v>41.9</v>
      </c>
      <c r="S8" s="40">
        <f>M8+N6+P8+R8</f>
        <v>1722.72</v>
      </c>
    </row>
    <row r="9" spans="1:19" ht="21.95" customHeight="1" x14ac:dyDescent="0.15">
      <c r="A9" s="8" t="s">
        <v>4</v>
      </c>
      <c r="B9" s="15">
        <v>1530</v>
      </c>
      <c r="C9" s="62"/>
      <c r="D9" s="67">
        <f>S9</f>
        <v>1873.6799999999998</v>
      </c>
      <c r="E9" s="68"/>
      <c r="F9" s="69"/>
      <c r="G9" s="70"/>
      <c r="H9" s="70"/>
      <c r="I9" s="9">
        <f>SUM(D9+G6+H6)</f>
        <v>4436.68</v>
      </c>
      <c r="J9" s="25">
        <f t="shared" si="0"/>
        <v>133100.40000000002</v>
      </c>
      <c r="L9" s="29" t="s">
        <v>4</v>
      </c>
      <c r="M9" s="29">
        <v>1530</v>
      </c>
      <c r="N9" s="62"/>
      <c r="O9" s="42">
        <f>(M9+N6)*8.3%</f>
        <v>140.10400000000001</v>
      </c>
      <c r="P9" s="45">
        <v>140.1</v>
      </c>
      <c r="Q9" s="42">
        <f>(M9+N6)*2.7%</f>
        <v>45.576000000000008</v>
      </c>
      <c r="R9" s="45">
        <v>45.58</v>
      </c>
      <c r="S9" s="40">
        <f>M9+N6+P9+R9</f>
        <v>1873.6799999999998</v>
      </c>
    </row>
    <row r="10" spans="1:19" ht="21.95" customHeight="1" x14ac:dyDescent="0.15">
      <c r="A10" s="8" t="s">
        <v>5</v>
      </c>
      <c r="B10" s="15">
        <v>1664</v>
      </c>
      <c r="C10" s="62"/>
      <c r="D10" s="67">
        <f>S10</f>
        <v>2022.42</v>
      </c>
      <c r="E10" s="68"/>
      <c r="F10" s="69"/>
      <c r="G10" s="70"/>
      <c r="H10" s="70"/>
      <c r="I10" s="9">
        <f>SUM(D10+G6+H6)</f>
        <v>4585.42</v>
      </c>
      <c r="J10" s="25">
        <f t="shared" si="0"/>
        <v>137562.6</v>
      </c>
      <c r="L10" s="29" t="s">
        <v>5</v>
      </c>
      <c r="M10" s="29">
        <v>1664</v>
      </c>
      <c r="N10" s="62"/>
      <c r="O10" s="42">
        <f>(M10+N6)*8.3%</f>
        <v>151.226</v>
      </c>
      <c r="P10" s="45">
        <v>151.22999999999999</v>
      </c>
      <c r="Q10" s="42">
        <f>(M10+N6)*2.7%</f>
        <v>49.194000000000003</v>
      </c>
      <c r="R10" s="45">
        <v>49.19</v>
      </c>
      <c r="S10" s="40">
        <f>M10+N6+P10+R10</f>
        <v>2022.42</v>
      </c>
    </row>
    <row r="11" spans="1:19" ht="21.95" customHeight="1" x14ac:dyDescent="0.15">
      <c r="A11" s="22"/>
      <c r="B11" s="22"/>
      <c r="C11" s="22"/>
      <c r="D11" s="23"/>
      <c r="E11" s="23"/>
      <c r="F11" s="23"/>
      <c r="G11" s="23"/>
      <c r="H11" s="23"/>
      <c r="I11" s="23"/>
      <c r="J11" s="23"/>
    </row>
    <row r="12" spans="1:19" ht="21.95" customHeight="1" x14ac:dyDescent="0.15">
      <c r="A12" s="2" t="s">
        <v>51</v>
      </c>
      <c r="B12" s="2"/>
      <c r="C12" s="2"/>
      <c r="D12" s="2"/>
      <c r="E12" s="2"/>
      <c r="F12" s="3"/>
      <c r="G12" s="3"/>
      <c r="H12" s="3"/>
      <c r="I12" s="3"/>
      <c r="J12" s="3"/>
    </row>
    <row r="13" spans="1:19" ht="30.75" customHeight="1" x14ac:dyDescent="0.15">
      <c r="A13" s="62" t="s">
        <v>14</v>
      </c>
      <c r="B13" s="5" t="s">
        <v>6</v>
      </c>
      <c r="C13" s="5" t="s">
        <v>8</v>
      </c>
      <c r="D13" s="63" t="s">
        <v>61</v>
      </c>
      <c r="E13" s="64"/>
      <c r="F13" s="65"/>
      <c r="G13" s="51" t="s">
        <v>9</v>
      </c>
      <c r="H13" s="51" t="s">
        <v>10</v>
      </c>
      <c r="I13" s="51" t="s">
        <v>39</v>
      </c>
      <c r="J13" s="51" t="s">
        <v>65</v>
      </c>
      <c r="L13" s="62" t="s">
        <v>14</v>
      </c>
      <c r="M13" s="5" t="s">
        <v>6</v>
      </c>
      <c r="N13" s="5" t="s">
        <v>8</v>
      </c>
      <c r="O13" s="36" t="s">
        <v>67</v>
      </c>
      <c r="P13" s="43">
        <v>8.3000000000000004E-2</v>
      </c>
      <c r="Q13" s="36" t="s">
        <v>68</v>
      </c>
      <c r="R13" s="43">
        <v>2.7E-2</v>
      </c>
      <c r="S13" s="39" t="s">
        <v>70</v>
      </c>
    </row>
    <row r="14" spans="1:19" ht="30.75" customHeight="1" x14ac:dyDescent="0.15">
      <c r="A14" s="62"/>
      <c r="B14" s="6" t="s">
        <v>57</v>
      </c>
      <c r="C14" s="6" t="s">
        <v>36</v>
      </c>
      <c r="D14" s="52" t="s">
        <v>62</v>
      </c>
      <c r="E14" s="53"/>
      <c r="F14" s="54"/>
      <c r="G14" s="51"/>
      <c r="H14" s="51"/>
      <c r="I14" s="51"/>
      <c r="J14" s="51"/>
      <c r="L14" s="62"/>
      <c r="M14" s="6" t="s">
        <v>57</v>
      </c>
      <c r="N14" s="6" t="s">
        <v>36</v>
      </c>
      <c r="O14" s="37"/>
      <c r="P14" s="44" t="s">
        <v>76</v>
      </c>
      <c r="Q14" s="37"/>
      <c r="R14" s="44" t="s">
        <v>77</v>
      </c>
      <c r="S14" s="38" t="s">
        <v>71</v>
      </c>
    </row>
    <row r="15" spans="1:19" ht="21.95" customHeight="1" x14ac:dyDescent="0.15">
      <c r="A15" s="19" t="s">
        <v>1</v>
      </c>
      <c r="B15" s="21">
        <v>1677</v>
      </c>
      <c r="C15" s="66">
        <v>237</v>
      </c>
      <c r="D15" s="67">
        <f>S15</f>
        <v>2124.54</v>
      </c>
      <c r="E15" s="68"/>
      <c r="F15" s="69"/>
      <c r="G15" s="70">
        <v>1392</v>
      </c>
      <c r="H15" s="70">
        <v>1171</v>
      </c>
      <c r="I15" s="20">
        <f>SUM(D15+G15+H15)</f>
        <v>4687.54</v>
      </c>
      <c r="J15" s="20">
        <f>I15*30</f>
        <v>140626.20000000001</v>
      </c>
      <c r="L15" s="29" t="s">
        <v>1</v>
      </c>
      <c r="M15" s="29">
        <v>1677</v>
      </c>
      <c r="N15" s="66">
        <v>237</v>
      </c>
      <c r="O15" s="42">
        <f>(M15+N15)*8.3%</f>
        <v>158.86199999999999</v>
      </c>
      <c r="P15" s="45">
        <v>158.86000000000001</v>
      </c>
      <c r="Q15" s="42">
        <f>(M15+N15)*2.7%</f>
        <v>51.678000000000004</v>
      </c>
      <c r="R15" s="45">
        <v>51.68</v>
      </c>
      <c r="S15" s="40">
        <f>M15+N15+P15+R15</f>
        <v>2124.54</v>
      </c>
    </row>
    <row r="16" spans="1:19" ht="21.95" customHeight="1" x14ac:dyDescent="0.15">
      <c r="A16" s="19" t="s">
        <v>2</v>
      </c>
      <c r="B16" s="21">
        <v>1881</v>
      </c>
      <c r="C16" s="62"/>
      <c r="D16" s="67">
        <f>S16</f>
        <v>2350.98</v>
      </c>
      <c r="E16" s="68"/>
      <c r="F16" s="69"/>
      <c r="G16" s="70"/>
      <c r="H16" s="70"/>
      <c r="I16" s="20">
        <f>SUM(D16+G15+H15)</f>
        <v>4913.9799999999996</v>
      </c>
      <c r="J16" s="25">
        <f t="shared" ref="J16:J18" si="1">I16*30</f>
        <v>147419.4</v>
      </c>
      <c r="L16" s="29" t="s">
        <v>2</v>
      </c>
      <c r="M16" s="29">
        <v>1881</v>
      </c>
      <c r="N16" s="62"/>
      <c r="O16" s="42">
        <f>(M16+N15)*8.3%</f>
        <v>175.79400000000001</v>
      </c>
      <c r="P16" s="45">
        <v>175.79</v>
      </c>
      <c r="Q16" s="42">
        <f>(M16+N15)*2.7%</f>
        <v>57.186000000000007</v>
      </c>
      <c r="R16" s="45">
        <v>57.19</v>
      </c>
      <c r="S16" s="40">
        <f>M16+N15+P16+R16</f>
        <v>2350.98</v>
      </c>
    </row>
    <row r="17" spans="1:19" ht="21.95" customHeight="1" x14ac:dyDescent="0.15">
      <c r="A17" s="19" t="s">
        <v>3</v>
      </c>
      <c r="B17" s="21">
        <v>2091</v>
      </c>
      <c r="C17" s="62"/>
      <c r="D17" s="67">
        <f>S17</f>
        <v>2584.08</v>
      </c>
      <c r="E17" s="68"/>
      <c r="F17" s="69"/>
      <c r="G17" s="70"/>
      <c r="H17" s="70"/>
      <c r="I17" s="20">
        <f>SUM(D17+G15+H15)</f>
        <v>5147.08</v>
      </c>
      <c r="J17" s="25">
        <f t="shared" si="1"/>
        <v>154412.4</v>
      </c>
      <c r="L17" s="29" t="s">
        <v>3</v>
      </c>
      <c r="M17" s="29">
        <v>2091</v>
      </c>
      <c r="N17" s="62"/>
      <c r="O17" s="42">
        <f>(M17+N15)*8.3%</f>
        <v>193.22400000000002</v>
      </c>
      <c r="P17" s="45">
        <v>193.22</v>
      </c>
      <c r="Q17" s="42">
        <f>(M17+N15)*2.7%</f>
        <v>62.856000000000009</v>
      </c>
      <c r="R17" s="45">
        <v>62.86</v>
      </c>
      <c r="S17" s="40">
        <f>M17+N15+P17+R17</f>
        <v>2584.08</v>
      </c>
    </row>
    <row r="18" spans="1:19" ht="21.95" customHeight="1" x14ac:dyDescent="0.15">
      <c r="A18" s="19" t="s">
        <v>4</v>
      </c>
      <c r="B18" s="21">
        <v>2295</v>
      </c>
      <c r="C18" s="62"/>
      <c r="D18" s="67">
        <f>S18</f>
        <v>2810.52</v>
      </c>
      <c r="E18" s="68"/>
      <c r="F18" s="69"/>
      <c r="G18" s="70"/>
      <c r="H18" s="70"/>
      <c r="I18" s="20">
        <f>SUM(D18+G15+H15)</f>
        <v>5373.52</v>
      </c>
      <c r="J18" s="25">
        <f t="shared" si="1"/>
        <v>161205.6</v>
      </c>
      <c r="L18" s="29" t="s">
        <v>4</v>
      </c>
      <c r="M18" s="29">
        <v>2295</v>
      </c>
      <c r="N18" s="62"/>
      <c r="O18" s="42">
        <f>(M18+N15)*8.3%</f>
        <v>210.15600000000001</v>
      </c>
      <c r="P18" s="45">
        <v>210.16</v>
      </c>
      <c r="Q18" s="42">
        <f>(M18+N15)*2.7%</f>
        <v>68.364000000000004</v>
      </c>
      <c r="R18" s="45">
        <v>68.36</v>
      </c>
      <c r="S18" s="40">
        <f>M18+N15+P18+R18</f>
        <v>2810.52</v>
      </c>
    </row>
    <row r="19" spans="1:19" ht="21.95" customHeight="1" x14ac:dyDescent="0.15">
      <c r="A19" s="19" t="s">
        <v>5</v>
      </c>
      <c r="B19" s="21">
        <v>2496</v>
      </c>
      <c r="C19" s="62"/>
      <c r="D19" s="67">
        <f>S19</f>
        <v>3033.63</v>
      </c>
      <c r="E19" s="68"/>
      <c r="F19" s="69"/>
      <c r="G19" s="70"/>
      <c r="H19" s="70"/>
      <c r="I19" s="20">
        <f>SUM(D19+G15+H15)</f>
        <v>5596.63</v>
      </c>
      <c r="J19" s="25">
        <f>I19*30</f>
        <v>167898.9</v>
      </c>
      <c r="L19" s="29" t="s">
        <v>5</v>
      </c>
      <c r="M19" s="29">
        <v>2496</v>
      </c>
      <c r="N19" s="62"/>
      <c r="O19" s="42">
        <f>(M19+N15)*8.3%</f>
        <v>226.839</v>
      </c>
      <c r="P19" s="45">
        <v>226.84</v>
      </c>
      <c r="Q19" s="42">
        <f>(M19+N15)*2.7%</f>
        <v>73.791000000000011</v>
      </c>
      <c r="R19" s="45">
        <v>73.790000000000006</v>
      </c>
      <c r="S19" s="40">
        <f>M19+N15+P19+R19</f>
        <v>3033.63</v>
      </c>
    </row>
    <row r="20" spans="1:19" ht="21.95" customHeight="1" x14ac:dyDescent="0.15">
      <c r="A20" s="2"/>
      <c r="B20" s="2"/>
      <c r="C20" s="2"/>
      <c r="D20" s="2"/>
      <c r="E20" s="2"/>
      <c r="F20" s="3"/>
      <c r="G20" s="3"/>
      <c r="H20" s="3"/>
      <c r="I20" s="3"/>
      <c r="J20" s="3"/>
    </row>
    <row r="21" spans="1:19" ht="21.95" customHeight="1" x14ac:dyDescent="0.15">
      <c r="A21" s="2"/>
      <c r="B21" s="2"/>
      <c r="C21" s="2"/>
      <c r="D21" s="2"/>
      <c r="E21" s="2"/>
      <c r="F21" s="3"/>
      <c r="G21" s="3"/>
      <c r="H21" s="3"/>
      <c r="I21" s="3"/>
      <c r="J21" s="3"/>
    </row>
    <row r="22" spans="1:19" ht="21.95" customHeight="1" x14ac:dyDescent="0.15"/>
  </sheetData>
  <mergeCells count="35">
    <mergeCell ref="N6:N10"/>
    <mergeCell ref="L13:L14"/>
    <mergeCell ref="N15:N19"/>
    <mergeCell ref="I3:J3"/>
    <mergeCell ref="J4:J5"/>
    <mergeCell ref="G13:G14"/>
    <mergeCell ref="H13:H14"/>
    <mergeCell ref="I13:I14"/>
    <mergeCell ref="J13:J14"/>
    <mergeCell ref="L4:L5"/>
    <mergeCell ref="A13:A14"/>
    <mergeCell ref="D14:F14"/>
    <mergeCell ref="D15:F15"/>
    <mergeCell ref="D16:F16"/>
    <mergeCell ref="A4:A5"/>
    <mergeCell ref="D4:F4"/>
    <mergeCell ref="D13:F13"/>
    <mergeCell ref="D17:F17"/>
    <mergeCell ref="D18:F18"/>
    <mergeCell ref="C15:C19"/>
    <mergeCell ref="G15:G19"/>
    <mergeCell ref="H15:H19"/>
    <mergeCell ref="D19:F19"/>
    <mergeCell ref="G4:G5"/>
    <mergeCell ref="H4:H5"/>
    <mergeCell ref="I4:I5"/>
    <mergeCell ref="C6:C10"/>
    <mergeCell ref="D6:F6"/>
    <mergeCell ref="G6:G10"/>
    <mergeCell ref="H6:H10"/>
    <mergeCell ref="D7:F7"/>
    <mergeCell ref="D8:F8"/>
    <mergeCell ref="D9:F9"/>
    <mergeCell ref="D10:F10"/>
    <mergeCell ref="D5:F5"/>
  </mergeCells>
  <phoneticPr fontId="1"/>
  <pageMargins left="0.70866141732283472" right="0.31496062992125984" top="0.74803149606299213" bottom="0.74803149606299213" header="0.31496062992125984" footer="0.31496062992125984"/>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
  <sheetViews>
    <sheetView topLeftCell="A19" zoomScale="93" zoomScaleNormal="93" workbookViewId="0">
      <selection activeCell="L8" sqref="L8"/>
    </sheetView>
  </sheetViews>
  <sheetFormatPr defaultRowHeight="13.5" x14ac:dyDescent="0.15"/>
  <cols>
    <col min="1" max="1" width="10.5" customWidth="1"/>
    <col min="4" max="4" width="1.5" customWidth="1"/>
    <col min="5" max="5" width="3.5" customWidth="1"/>
    <col min="6" max="6" width="13.625" customWidth="1"/>
    <col min="7" max="8" width="7.875" customWidth="1"/>
    <col min="9" max="10" width="12.5" customWidth="1"/>
    <col min="15" max="15" width="10.625" bestFit="1" customWidth="1"/>
    <col min="17" max="17" width="10.625" bestFit="1" customWidth="1"/>
  </cols>
  <sheetData>
    <row r="1" spans="1:19" ht="20.25" customHeight="1" x14ac:dyDescent="0.15">
      <c r="A1" s="1" t="s">
        <v>37</v>
      </c>
      <c r="B1" s="1"/>
      <c r="C1" s="1"/>
      <c r="D1" s="1"/>
      <c r="E1" s="1"/>
    </row>
    <row r="2" spans="1:19" x14ac:dyDescent="0.15">
      <c r="A2" s="1" t="s">
        <v>35</v>
      </c>
      <c r="B2" s="1"/>
      <c r="C2" s="1"/>
      <c r="D2" s="1"/>
      <c r="E2" s="1"/>
      <c r="H2" t="s">
        <v>44</v>
      </c>
      <c r="I2" s="73" t="s">
        <v>60</v>
      </c>
      <c r="J2" s="73"/>
    </row>
    <row r="3" spans="1:19" ht="30" customHeight="1" x14ac:dyDescent="0.15">
      <c r="A3" s="62" t="s">
        <v>0</v>
      </c>
      <c r="B3" s="5" t="s">
        <v>6</v>
      </c>
      <c r="C3" s="5" t="s">
        <v>8</v>
      </c>
      <c r="D3" s="63" t="s">
        <v>61</v>
      </c>
      <c r="E3" s="64"/>
      <c r="F3" s="65"/>
      <c r="G3" s="51" t="s">
        <v>9</v>
      </c>
      <c r="H3" s="51" t="s">
        <v>10</v>
      </c>
      <c r="I3" s="51" t="s">
        <v>39</v>
      </c>
      <c r="J3" s="51" t="s">
        <v>65</v>
      </c>
      <c r="L3" s="62" t="s">
        <v>0</v>
      </c>
      <c r="M3" s="5" t="s">
        <v>6</v>
      </c>
      <c r="N3" s="5" t="s">
        <v>8</v>
      </c>
      <c r="O3" s="36" t="s">
        <v>67</v>
      </c>
      <c r="P3" s="43">
        <v>8.3000000000000004E-2</v>
      </c>
      <c r="Q3" s="36" t="s">
        <v>68</v>
      </c>
      <c r="R3" s="43">
        <v>2.7E-2</v>
      </c>
      <c r="S3" s="39" t="s">
        <v>70</v>
      </c>
    </row>
    <row r="4" spans="1:19" ht="30" customHeight="1" x14ac:dyDescent="0.15">
      <c r="A4" s="62"/>
      <c r="B4" s="6" t="s">
        <v>7</v>
      </c>
      <c r="C4" s="6" t="s">
        <v>36</v>
      </c>
      <c r="D4" s="52" t="s">
        <v>62</v>
      </c>
      <c r="E4" s="53"/>
      <c r="F4" s="54"/>
      <c r="G4" s="51"/>
      <c r="H4" s="51"/>
      <c r="I4" s="51"/>
      <c r="J4" s="51"/>
      <c r="L4" s="62"/>
      <c r="M4" s="35" t="s">
        <v>69</v>
      </c>
      <c r="N4" s="35" t="s">
        <v>72</v>
      </c>
      <c r="O4" s="37"/>
      <c r="P4" s="44" t="s">
        <v>76</v>
      </c>
      <c r="Q4" s="37"/>
      <c r="R4" s="44" t="s">
        <v>77</v>
      </c>
      <c r="S4" s="38" t="s">
        <v>71</v>
      </c>
    </row>
    <row r="5" spans="1:19" ht="21.95" customHeight="1" x14ac:dyDescent="0.15">
      <c r="A5" s="13" t="s">
        <v>1</v>
      </c>
      <c r="B5" s="13">
        <v>559</v>
      </c>
      <c r="C5" s="66">
        <v>79</v>
      </c>
      <c r="D5" s="67">
        <f>S5</f>
        <v>708</v>
      </c>
      <c r="E5" s="68"/>
      <c r="F5" s="69"/>
      <c r="G5" s="62">
        <v>300</v>
      </c>
      <c r="H5" s="62">
        <v>0</v>
      </c>
      <c r="I5" s="14">
        <f>SUM(G5+H5)</f>
        <v>300</v>
      </c>
      <c r="J5" s="14">
        <f>ROUNDDOWN((I5)*30,0)</f>
        <v>9000</v>
      </c>
      <c r="L5" s="29" t="s">
        <v>1</v>
      </c>
      <c r="M5" s="29">
        <v>559</v>
      </c>
      <c r="N5" s="71">
        <v>79</v>
      </c>
      <c r="O5" s="42">
        <f>(M5+N5)*8.3%</f>
        <v>52.954000000000001</v>
      </c>
      <c r="P5" s="45">
        <v>53</v>
      </c>
      <c r="Q5" s="41">
        <f>(M5+N5)*2.7%</f>
        <v>17.226000000000003</v>
      </c>
      <c r="R5" s="45">
        <v>17</v>
      </c>
      <c r="S5" s="40">
        <f>M5+N5+P5+R5</f>
        <v>708</v>
      </c>
    </row>
    <row r="6" spans="1:19" ht="21.95" customHeight="1" x14ac:dyDescent="0.15">
      <c r="A6" s="13" t="s">
        <v>2</v>
      </c>
      <c r="B6" s="13">
        <v>627</v>
      </c>
      <c r="C6" s="62"/>
      <c r="D6" s="67">
        <f>S6</f>
        <v>784</v>
      </c>
      <c r="E6" s="68"/>
      <c r="F6" s="69"/>
      <c r="G6" s="62"/>
      <c r="H6" s="62"/>
      <c r="I6" s="14">
        <f>SUM(G5+H5)</f>
        <v>300</v>
      </c>
      <c r="J6" s="14">
        <f t="shared" ref="J6:J9" si="0">ROUNDDOWN((I6)*30,0)</f>
        <v>9000</v>
      </c>
      <c r="L6" s="29" t="s">
        <v>2</v>
      </c>
      <c r="M6" s="29">
        <v>627</v>
      </c>
      <c r="N6" s="72"/>
      <c r="O6" s="42">
        <f>(M6+N5)*8.3%</f>
        <v>58.598000000000006</v>
      </c>
      <c r="P6" s="45">
        <v>59</v>
      </c>
      <c r="Q6" s="41">
        <f>(M6+N5)*2.7%</f>
        <v>19.062000000000001</v>
      </c>
      <c r="R6" s="45">
        <v>19</v>
      </c>
      <c r="S6" s="40">
        <f>M6+N5+P6+R6</f>
        <v>784</v>
      </c>
    </row>
    <row r="7" spans="1:19" ht="21.95" customHeight="1" x14ac:dyDescent="0.15">
      <c r="A7" s="13" t="s">
        <v>3</v>
      </c>
      <c r="B7" s="13">
        <v>697</v>
      </c>
      <c r="C7" s="62"/>
      <c r="D7" s="67">
        <f>S7</f>
        <v>861</v>
      </c>
      <c r="E7" s="68"/>
      <c r="F7" s="69"/>
      <c r="G7" s="62"/>
      <c r="H7" s="62"/>
      <c r="I7" s="14">
        <f>SUM(G5+H5)</f>
        <v>300</v>
      </c>
      <c r="J7" s="14">
        <f t="shared" si="0"/>
        <v>9000</v>
      </c>
      <c r="L7" s="29" t="s">
        <v>3</v>
      </c>
      <c r="M7" s="29">
        <v>697</v>
      </c>
      <c r="N7" s="72"/>
      <c r="O7" s="42">
        <f>(M7+N5)*8.3%</f>
        <v>64.408000000000001</v>
      </c>
      <c r="P7" s="45">
        <v>64</v>
      </c>
      <c r="Q7" s="41">
        <f>(M7+N5)*2.7%</f>
        <v>20.952000000000002</v>
      </c>
      <c r="R7" s="45">
        <v>21</v>
      </c>
      <c r="S7" s="40">
        <f>M7+N5+P7+R7</f>
        <v>861</v>
      </c>
    </row>
    <row r="8" spans="1:19" ht="21.95" customHeight="1" x14ac:dyDescent="0.15">
      <c r="A8" s="13" t="s">
        <v>4</v>
      </c>
      <c r="B8" s="13">
        <v>765</v>
      </c>
      <c r="C8" s="62"/>
      <c r="D8" s="67">
        <f>S8</f>
        <v>937</v>
      </c>
      <c r="E8" s="68"/>
      <c r="F8" s="69"/>
      <c r="G8" s="62"/>
      <c r="H8" s="62"/>
      <c r="I8" s="14">
        <f>SUM(G5+H5)</f>
        <v>300</v>
      </c>
      <c r="J8" s="14">
        <f t="shared" si="0"/>
        <v>9000</v>
      </c>
      <c r="L8" s="29" t="s">
        <v>4</v>
      </c>
      <c r="M8" s="29">
        <v>765</v>
      </c>
      <c r="N8" s="72"/>
      <c r="O8" s="42">
        <f>(M8+N5)*8.3%</f>
        <v>70.052000000000007</v>
      </c>
      <c r="P8" s="45">
        <v>70</v>
      </c>
      <c r="Q8" s="41">
        <f>(M8+N5)*2.7%</f>
        <v>22.788000000000004</v>
      </c>
      <c r="R8" s="45">
        <v>23</v>
      </c>
      <c r="S8" s="40">
        <f>M8+N5+P8+R8</f>
        <v>937</v>
      </c>
    </row>
    <row r="9" spans="1:19" ht="21.95" customHeight="1" x14ac:dyDescent="0.15">
      <c r="A9" s="13" t="s">
        <v>5</v>
      </c>
      <c r="B9" s="13">
        <v>832</v>
      </c>
      <c r="C9" s="62"/>
      <c r="D9" s="67">
        <f>S9</f>
        <v>1012</v>
      </c>
      <c r="E9" s="68"/>
      <c r="F9" s="69"/>
      <c r="G9" s="62"/>
      <c r="H9" s="62"/>
      <c r="I9" s="14">
        <f>SUM(G5+H5)</f>
        <v>300</v>
      </c>
      <c r="J9" s="14">
        <f t="shared" si="0"/>
        <v>9000</v>
      </c>
      <c r="L9" s="29" t="s">
        <v>5</v>
      </c>
      <c r="M9" s="29">
        <v>832</v>
      </c>
      <c r="N9" s="66"/>
      <c r="O9" s="42">
        <f>(M9+N5)*8.3%</f>
        <v>75.613</v>
      </c>
      <c r="P9" s="45">
        <v>76</v>
      </c>
      <c r="Q9" s="41">
        <f>(M9+N5)*2.7%</f>
        <v>24.597000000000001</v>
      </c>
      <c r="R9" s="45">
        <v>25</v>
      </c>
      <c r="S9" s="40">
        <f>M9+N5+P9+R9</f>
        <v>1012</v>
      </c>
    </row>
    <row r="10" spans="1:19" ht="18" customHeight="1" x14ac:dyDescent="0.15">
      <c r="A10" s="1"/>
      <c r="B10" s="1"/>
      <c r="C10" s="1"/>
      <c r="D10" s="1"/>
      <c r="E10" s="1"/>
      <c r="F10" s="1"/>
      <c r="G10" s="1"/>
      <c r="H10" s="1"/>
      <c r="I10" s="1"/>
      <c r="J10" s="1"/>
    </row>
    <row r="11" spans="1:19" ht="30" customHeight="1" x14ac:dyDescent="0.15">
      <c r="A11" s="62" t="s">
        <v>12</v>
      </c>
      <c r="B11" s="5" t="s">
        <v>6</v>
      </c>
      <c r="C11" s="5" t="s">
        <v>8</v>
      </c>
      <c r="D11" s="63" t="s">
        <v>61</v>
      </c>
      <c r="E11" s="64"/>
      <c r="F11" s="65"/>
      <c r="G11" s="51" t="s">
        <v>9</v>
      </c>
      <c r="H11" s="51" t="s">
        <v>10</v>
      </c>
      <c r="I11" s="51" t="s">
        <v>39</v>
      </c>
      <c r="J11" s="51" t="s">
        <v>11</v>
      </c>
      <c r="L11" s="62" t="s">
        <v>0</v>
      </c>
      <c r="M11" s="5" t="s">
        <v>6</v>
      </c>
      <c r="N11" s="5" t="s">
        <v>8</v>
      </c>
      <c r="O11" s="36" t="s">
        <v>67</v>
      </c>
      <c r="P11" s="43">
        <v>8.3000000000000004E-2</v>
      </c>
      <c r="Q11" s="36" t="s">
        <v>68</v>
      </c>
      <c r="R11" s="43">
        <v>2.7E-2</v>
      </c>
      <c r="S11" s="39" t="s">
        <v>70</v>
      </c>
    </row>
    <row r="12" spans="1:19" ht="30" customHeight="1" x14ac:dyDescent="0.15">
      <c r="A12" s="62"/>
      <c r="B12" s="6" t="s">
        <v>7</v>
      </c>
      <c r="C12" s="6" t="s">
        <v>36</v>
      </c>
      <c r="D12" s="52" t="s">
        <v>62</v>
      </c>
      <c r="E12" s="53"/>
      <c r="F12" s="54"/>
      <c r="G12" s="51"/>
      <c r="H12" s="51"/>
      <c r="I12" s="51"/>
      <c r="J12" s="51"/>
      <c r="L12" s="62"/>
      <c r="M12" s="35" t="s">
        <v>69</v>
      </c>
      <c r="N12" s="35" t="s">
        <v>72</v>
      </c>
      <c r="O12" s="37"/>
      <c r="P12" s="44" t="s">
        <v>76</v>
      </c>
      <c r="Q12" s="37"/>
      <c r="R12" s="44" t="s">
        <v>77</v>
      </c>
      <c r="S12" s="38" t="s">
        <v>71</v>
      </c>
    </row>
    <row r="13" spans="1:19" ht="21.95" customHeight="1" x14ac:dyDescent="0.15">
      <c r="A13" s="13" t="s">
        <v>1</v>
      </c>
      <c r="B13" s="29">
        <v>559</v>
      </c>
      <c r="C13" s="66">
        <v>79</v>
      </c>
      <c r="D13" s="67">
        <f>S13</f>
        <v>708</v>
      </c>
      <c r="E13" s="68"/>
      <c r="F13" s="69"/>
      <c r="G13" s="62">
        <v>390</v>
      </c>
      <c r="H13" s="62">
        <v>370</v>
      </c>
      <c r="I13" s="14">
        <f>D13+G13+H13</f>
        <v>1468</v>
      </c>
      <c r="J13" s="14">
        <f>I13*30</f>
        <v>44040</v>
      </c>
      <c r="L13" s="29" t="s">
        <v>1</v>
      </c>
      <c r="M13" s="29">
        <v>559</v>
      </c>
      <c r="N13" s="71">
        <v>79</v>
      </c>
      <c r="O13" s="42">
        <f>(M13+N13)*8.3%</f>
        <v>52.954000000000001</v>
      </c>
      <c r="P13" s="45">
        <v>53</v>
      </c>
      <c r="Q13" s="41">
        <f>(M13+N13)*2.7%</f>
        <v>17.226000000000003</v>
      </c>
      <c r="R13" s="45">
        <v>17</v>
      </c>
      <c r="S13" s="40">
        <f>M13+N13+P13+R13</f>
        <v>708</v>
      </c>
    </row>
    <row r="14" spans="1:19" ht="21.95" customHeight="1" x14ac:dyDescent="0.15">
      <c r="A14" s="13" t="s">
        <v>2</v>
      </c>
      <c r="B14" s="29">
        <v>627</v>
      </c>
      <c r="C14" s="62"/>
      <c r="D14" s="67">
        <f>S14</f>
        <v>784</v>
      </c>
      <c r="E14" s="68"/>
      <c r="F14" s="69"/>
      <c r="G14" s="62"/>
      <c r="H14" s="62"/>
      <c r="I14" s="14">
        <f>SUM(D14+G13+H13)</f>
        <v>1544</v>
      </c>
      <c r="J14" s="25">
        <f t="shared" ref="J14:J15" si="1">I14*30</f>
        <v>46320</v>
      </c>
      <c r="L14" s="29" t="s">
        <v>2</v>
      </c>
      <c r="M14" s="29">
        <v>627</v>
      </c>
      <c r="N14" s="72"/>
      <c r="O14" s="42">
        <f>(M14+N13)*8.3%</f>
        <v>58.598000000000006</v>
      </c>
      <c r="P14" s="45">
        <v>59</v>
      </c>
      <c r="Q14" s="41">
        <f>(M14+N13)*2.7%</f>
        <v>19.062000000000001</v>
      </c>
      <c r="R14" s="45">
        <v>19</v>
      </c>
      <c r="S14" s="40">
        <f>M14+N13+P14+R14</f>
        <v>784</v>
      </c>
    </row>
    <row r="15" spans="1:19" ht="21.95" customHeight="1" x14ac:dyDescent="0.15">
      <c r="A15" s="13" t="s">
        <v>3</v>
      </c>
      <c r="B15" s="29">
        <v>697</v>
      </c>
      <c r="C15" s="62"/>
      <c r="D15" s="67">
        <f>S15</f>
        <v>861</v>
      </c>
      <c r="E15" s="68"/>
      <c r="F15" s="69"/>
      <c r="G15" s="62"/>
      <c r="H15" s="62"/>
      <c r="I15" s="14">
        <f>SUM(D15+G13+H13)</f>
        <v>1621</v>
      </c>
      <c r="J15" s="25">
        <f t="shared" si="1"/>
        <v>48630</v>
      </c>
      <c r="L15" s="29" t="s">
        <v>3</v>
      </c>
      <c r="M15" s="29">
        <v>697</v>
      </c>
      <c r="N15" s="72"/>
      <c r="O15" s="42">
        <f>(M15+N13)*8.3%</f>
        <v>64.408000000000001</v>
      </c>
      <c r="P15" s="45">
        <v>64</v>
      </c>
      <c r="Q15" s="41">
        <f>(M15+N13)*2.7%</f>
        <v>20.952000000000002</v>
      </c>
      <c r="R15" s="45">
        <v>21</v>
      </c>
      <c r="S15" s="40">
        <f>M15+N13+P15+R15</f>
        <v>861</v>
      </c>
    </row>
    <row r="16" spans="1:19" ht="21.95" customHeight="1" x14ac:dyDescent="0.15">
      <c r="A16" s="13" t="s">
        <v>4</v>
      </c>
      <c r="B16" s="29">
        <v>765</v>
      </c>
      <c r="C16" s="62"/>
      <c r="D16" s="67">
        <f>S16</f>
        <v>937</v>
      </c>
      <c r="E16" s="68"/>
      <c r="F16" s="69"/>
      <c r="G16" s="62"/>
      <c r="H16" s="62"/>
      <c r="I16" s="14">
        <f>SUM(D16+G13+H13)</f>
        <v>1697</v>
      </c>
      <c r="J16" s="25">
        <f>I16*30</f>
        <v>50910</v>
      </c>
      <c r="L16" s="29" t="s">
        <v>4</v>
      </c>
      <c r="M16" s="29">
        <v>765</v>
      </c>
      <c r="N16" s="72"/>
      <c r="O16" s="42">
        <f>(M16+N13)*8.3%</f>
        <v>70.052000000000007</v>
      </c>
      <c r="P16" s="45">
        <v>70</v>
      </c>
      <c r="Q16" s="41">
        <f>(M16+N13)*2.7%</f>
        <v>22.788000000000004</v>
      </c>
      <c r="R16" s="45">
        <v>23</v>
      </c>
      <c r="S16" s="40">
        <f>M16+N13+P16+R16</f>
        <v>937</v>
      </c>
    </row>
    <row r="17" spans="1:19" ht="21.95" customHeight="1" x14ac:dyDescent="0.15">
      <c r="A17" s="13" t="s">
        <v>5</v>
      </c>
      <c r="B17" s="29">
        <v>832</v>
      </c>
      <c r="C17" s="62"/>
      <c r="D17" s="67">
        <f>S17</f>
        <v>1012</v>
      </c>
      <c r="E17" s="68"/>
      <c r="F17" s="69"/>
      <c r="G17" s="62"/>
      <c r="H17" s="62"/>
      <c r="I17" s="14">
        <f>SUM(D17+G13+H13)</f>
        <v>1772</v>
      </c>
      <c r="J17" s="25">
        <f>I17*30</f>
        <v>53160</v>
      </c>
      <c r="L17" s="29" t="s">
        <v>5</v>
      </c>
      <c r="M17" s="29">
        <v>832</v>
      </c>
      <c r="N17" s="66"/>
      <c r="O17" s="42">
        <f>(M17+N13)*8.3%</f>
        <v>75.613</v>
      </c>
      <c r="P17" s="45">
        <v>76</v>
      </c>
      <c r="Q17" s="41">
        <f>(M17+N13)*2.7%</f>
        <v>24.597000000000001</v>
      </c>
      <c r="R17" s="45">
        <v>25</v>
      </c>
      <c r="S17" s="40">
        <f>M17+N13+P17+R17</f>
        <v>1012</v>
      </c>
    </row>
    <row r="18" spans="1:19" ht="18" customHeight="1" x14ac:dyDescent="0.15">
      <c r="A18" s="1"/>
      <c r="B18" s="1"/>
      <c r="C18" s="1"/>
      <c r="D18" s="1"/>
      <c r="E18" s="1"/>
      <c r="F18" s="1"/>
      <c r="G18" s="1"/>
      <c r="H18" s="1"/>
      <c r="I18" s="1"/>
      <c r="J18" s="1"/>
    </row>
    <row r="19" spans="1:19" ht="30" customHeight="1" x14ac:dyDescent="0.15">
      <c r="A19" s="62" t="s">
        <v>13</v>
      </c>
      <c r="B19" s="5" t="s">
        <v>6</v>
      </c>
      <c r="C19" s="5" t="s">
        <v>8</v>
      </c>
      <c r="D19" s="63" t="s">
        <v>61</v>
      </c>
      <c r="E19" s="64"/>
      <c r="F19" s="65"/>
      <c r="G19" s="51" t="s">
        <v>9</v>
      </c>
      <c r="H19" s="51" t="s">
        <v>10</v>
      </c>
      <c r="I19" s="51" t="s">
        <v>39</v>
      </c>
      <c r="J19" s="51" t="s">
        <v>11</v>
      </c>
      <c r="L19" s="62" t="s">
        <v>0</v>
      </c>
      <c r="M19" s="5" t="s">
        <v>6</v>
      </c>
      <c r="N19" s="5" t="s">
        <v>8</v>
      </c>
      <c r="O19" s="36" t="s">
        <v>67</v>
      </c>
      <c r="P19" s="43">
        <v>8.3000000000000004E-2</v>
      </c>
      <c r="Q19" s="36" t="s">
        <v>68</v>
      </c>
      <c r="R19" s="43">
        <v>2.7E-2</v>
      </c>
      <c r="S19" s="39" t="s">
        <v>70</v>
      </c>
    </row>
    <row r="20" spans="1:19" ht="30" customHeight="1" x14ac:dyDescent="0.15">
      <c r="A20" s="62"/>
      <c r="B20" s="6" t="s">
        <v>7</v>
      </c>
      <c r="C20" s="6" t="s">
        <v>36</v>
      </c>
      <c r="D20" s="52" t="s">
        <v>62</v>
      </c>
      <c r="E20" s="53"/>
      <c r="F20" s="54"/>
      <c r="G20" s="51"/>
      <c r="H20" s="51"/>
      <c r="I20" s="51"/>
      <c r="J20" s="51"/>
      <c r="L20" s="62"/>
      <c r="M20" s="35" t="s">
        <v>69</v>
      </c>
      <c r="N20" s="35" t="s">
        <v>72</v>
      </c>
      <c r="O20" s="37"/>
      <c r="P20" s="44" t="s">
        <v>76</v>
      </c>
      <c r="Q20" s="37"/>
      <c r="R20" s="44" t="s">
        <v>77</v>
      </c>
      <c r="S20" s="38" t="s">
        <v>71</v>
      </c>
    </row>
    <row r="21" spans="1:19" ht="21.95" customHeight="1" x14ac:dyDescent="0.15">
      <c r="A21" s="13" t="s">
        <v>1</v>
      </c>
      <c r="B21" s="29">
        <v>559</v>
      </c>
      <c r="C21" s="66">
        <v>79</v>
      </c>
      <c r="D21" s="67">
        <f>S21</f>
        <v>708</v>
      </c>
      <c r="E21" s="68"/>
      <c r="F21" s="69"/>
      <c r="G21" s="62">
        <v>650</v>
      </c>
      <c r="H21" s="70">
        <v>370</v>
      </c>
      <c r="I21" s="14">
        <f>SUM(D21+G21+H21)</f>
        <v>1728</v>
      </c>
      <c r="J21" s="14">
        <f>I21*30</f>
        <v>51840</v>
      </c>
      <c r="L21" s="29" t="s">
        <v>1</v>
      </c>
      <c r="M21" s="29">
        <v>559</v>
      </c>
      <c r="N21" s="71">
        <v>79</v>
      </c>
      <c r="O21" s="42">
        <f>(M21+N21)*8.3%</f>
        <v>52.954000000000001</v>
      </c>
      <c r="P21" s="45">
        <v>53</v>
      </c>
      <c r="Q21" s="41">
        <f>(M21+N21)*2.7%</f>
        <v>17.226000000000003</v>
      </c>
      <c r="R21" s="45">
        <v>17</v>
      </c>
      <c r="S21" s="40">
        <f>M21+N21+P21+R21</f>
        <v>708</v>
      </c>
    </row>
    <row r="22" spans="1:19" ht="21.95" customHeight="1" x14ac:dyDescent="0.15">
      <c r="A22" s="13" t="s">
        <v>2</v>
      </c>
      <c r="B22" s="29">
        <v>627</v>
      </c>
      <c r="C22" s="62"/>
      <c r="D22" s="67">
        <f>S22</f>
        <v>784</v>
      </c>
      <c r="E22" s="68"/>
      <c r="F22" s="69"/>
      <c r="G22" s="62"/>
      <c r="H22" s="70"/>
      <c r="I22" s="14">
        <f>SUM(D22+G21+H21)</f>
        <v>1804</v>
      </c>
      <c r="J22" s="25">
        <f t="shared" ref="J22:J24" si="2">I22*30</f>
        <v>54120</v>
      </c>
      <c r="L22" s="29" t="s">
        <v>2</v>
      </c>
      <c r="M22" s="29">
        <v>627</v>
      </c>
      <c r="N22" s="72"/>
      <c r="O22" s="42">
        <f>(M22+N21)*8.3%</f>
        <v>58.598000000000006</v>
      </c>
      <c r="P22" s="45">
        <v>59</v>
      </c>
      <c r="Q22" s="41">
        <f>(M22+N21)*2.7%</f>
        <v>19.062000000000001</v>
      </c>
      <c r="R22" s="45">
        <v>19</v>
      </c>
      <c r="S22" s="40">
        <f>M22+N21+P22+R22</f>
        <v>784</v>
      </c>
    </row>
    <row r="23" spans="1:19" ht="21.95" customHeight="1" x14ac:dyDescent="0.15">
      <c r="A23" s="13" t="s">
        <v>3</v>
      </c>
      <c r="B23" s="29">
        <v>697</v>
      </c>
      <c r="C23" s="62"/>
      <c r="D23" s="67">
        <f>S23</f>
        <v>861</v>
      </c>
      <c r="E23" s="68"/>
      <c r="F23" s="69"/>
      <c r="G23" s="62"/>
      <c r="H23" s="70"/>
      <c r="I23" s="14">
        <f>SUM(D23+G21+H21)</f>
        <v>1881</v>
      </c>
      <c r="J23" s="25">
        <f t="shared" si="2"/>
        <v>56430</v>
      </c>
      <c r="L23" s="29" t="s">
        <v>3</v>
      </c>
      <c r="M23" s="29">
        <v>697</v>
      </c>
      <c r="N23" s="72"/>
      <c r="O23" s="42">
        <f>(M23+N21)*8.3%</f>
        <v>64.408000000000001</v>
      </c>
      <c r="P23" s="45">
        <v>64</v>
      </c>
      <c r="Q23" s="41">
        <f>(M23+N21)*2.7%</f>
        <v>20.952000000000002</v>
      </c>
      <c r="R23" s="45">
        <v>21</v>
      </c>
      <c r="S23" s="40">
        <f>M23+N21+P23+R23</f>
        <v>861</v>
      </c>
    </row>
    <row r="24" spans="1:19" ht="21.95" customHeight="1" x14ac:dyDescent="0.15">
      <c r="A24" s="13" t="s">
        <v>4</v>
      </c>
      <c r="B24" s="29">
        <v>765</v>
      </c>
      <c r="C24" s="62"/>
      <c r="D24" s="67">
        <f>S24</f>
        <v>937</v>
      </c>
      <c r="E24" s="68"/>
      <c r="F24" s="69"/>
      <c r="G24" s="62"/>
      <c r="H24" s="70"/>
      <c r="I24" s="14">
        <f>SUM(D24+G21+H21)</f>
        <v>1957</v>
      </c>
      <c r="J24" s="25">
        <f t="shared" si="2"/>
        <v>58710</v>
      </c>
      <c r="L24" s="29" t="s">
        <v>4</v>
      </c>
      <c r="M24" s="29">
        <v>765</v>
      </c>
      <c r="N24" s="72"/>
      <c r="O24" s="42">
        <f>(M24+N21)*8.3%</f>
        <v>70.052000000000007</v>
      </c>
      <c r="P24" s="45">
        <v>70</v>
      </c>
      <c r="Q24" s="41">
        <f>(M24+N21)*2.7%</f>
        <v>22.788000000000004</v>
      </c>
      <c r="R24" s="45">
        <v>23</v>
      </c>
      <c r="S24" s="40">
        <f>M24+N21+P24+R24</f>
        <v>937</v>
      </c>
    </row>
    <row r="25" spans="1:19" ht="21.95" customHeight="1" x14ac:dyDescent="0.15">
      <c r="A25" s="13" t="s">
        <v>5</v>
      </c>
      <c r="B25" s="29">
        <v>832</v>
      </c>
      <c r="C25" s="62"/>
      <c r="D25" s="67">
        <f>S25</f>
        <v>1012</v>
      </c>
      <c r="E25" s="68"/>
      <c r="F25" s="69"/>
      <c r="G25" s="62"/>
      <c r="H25" s="70"/>
      <c r="I25" s="14">
        <f>SUM(D25+G21+H21)</f>
        <v>2032</v>
      </c>
      <c r="J25" s="25">
        <f>I25*30</f>
        <v>60960</v>
      </c>
      <c r="L25" s="29" t="s">
        <v>5</v>
      </c>
      <c r="M25" s="29">
        <v>832</v>
      </c>
      <c r="N25" s="66"/>
      <c r="O25" s="42">
        <f>(M25+N21)*8.3%</f>
        <v>75.613</v>
      </c>
      <c r="P25" s="45">
        <v>76</v>
      </c>
      <c r="Q25" s="41">
        <f>(M25+N21)*2.7%</f>
        <v>24.597000000000001</v>
      </c>
      <c r="R25" s="45">
        <v>25</v>
      </c>
      <c r="S25" s="40">
        <f>M25+N21+P25+R25</f>
        <v>1012</v>
      </c>
    </row>
    <row r="26" spans="1:19" ht="18" customHeight="1" x14ac:dyDescent="0.15">
      <c r="A26" s="1"/>
      <c r="B26" s="1"/>
      <c r="C26" s="1"/>
      <c r="D26" s="1"/>
      <c r="E26" s="1"/>
      <c r="F26" s="1"/>
      <c r="G26" s="1"/>
      <c r="H26" s="1"/>
      <c r="I26" s="1"/>
      <c r="J26" s="1"/>
    </row>
    <row r="27" spans="1:19" ht="30" customHeight="1" x14ac:dyDescent="0.15">
      <c r="A27" s="62" t="s">
        <v>14</v>
      </c>
      <c r="B27" s="5" t="s">
        <v>6</v>
      </c>
      <c r="C27" s="5" t="s">
        <v>8</v>
      </c>
      <c r="D27" s="63" t="s">
        <v>61</v>
      </c>
      <c r="E27" s="64"/>
      <c r="F27" s="65"/>
      <c r="G27" s="51" t="s">
        <v>9</v>
      </c>
      <c r="H27" s="51" t="s">
        <v>10</v>
      </c>
      <c r="I27" s="51" t="s">
        <v>39</v>
      </c>
      <c r="J27" s="51" t="s">
        <v>11</v>
      </c>
      <c r="L27" s="62" t="s">
        <v>0</v>
      </c>
      <c r="M27" s="5" t="s">
        <v>6</v>
      </c>
      <c r="N27" s="5" t="s">
        <v>8</v>
      </c>
      <c r="O27" s="36" t="s">
        <v>67</v>
      </c>
      <c r="P27" s="43">
        <v>8.3000000000000004E-2</v>
      </c>
      <c r="Q27" s="36" t="s">
        <v>68</v>
      </c>
      <c r="R27" s="43">
        <v>2.7E-2</v>
      </c>
      <c r="S27" s="39" t="s">
        <v>70</v>
      </c>
    </row>
    <row r="28" spans="1:19" ht="30" customHeight="1" x14ac:dyDescent="0.15">
      <c r="A28" s="62"/>
      <c r="B28" s="6" t="s">
        <v>7</v>
      </c>
      <c r="C28" s="6" t="s">
        <v>36</v>
      </c>
      <c r="D28" s="52" t="s">
        <v>62</v>
      </c>
      <c r="E28" s="53"/>
      <c r="F28" s="54"/>
      <c r="G28" s="51"/>
      <c r="H28" s="51"/>
      <c r="I28" s="51"/>
      <c r="J28" s="51"/>
      <c r="L28" s="62"/>
      <c r="M28" s="35" t="s">
        <v>69</v>
      </c>
      <c r="N28" s="35" t="s">
        <v>72</v>
      </c>
      <c r="O28" s="37"/>
      <c r="P28" s="44" t="s">
        <v>76</v>
      </c>
      <c r="Q28" s="37"/>
      <c r="R28" s="44" t="s">
        <v>77</v>
      </c>
      <c r="S28" s="38" t="s">
        <v>71</v>
      </c>
    </row>
    <row r="29" spans="1:19" ht="21.95" customHeight="1" x14ac:dyDescent="0.15">
      <c r="A29" s="13" t="s">
        <v>1</v>
      </c>
      <c r="B29" s="29">
        <v>559</v>
      </c>
      <c r="C29" s="66">
        <v>79</v>
      </c>
      <c r="D29" s="67">
        <f>S29</f>
        <v>708</v>
      </c>
      <c r="E29" s="68"/>
      <c r="F29" s="69"/>
      <c r="G29" s="70">
        <v>1392</v>
      </c>
      <c r="H29" s="70">
        <v>855</v>
      </c>
      <c r="I29" s="14">
        <f>SUM(D29+G29+H29)</f>
        <v>2955</v>
      </c>
      <c r="J29" s="14">
        <f>I29*30</f>
        <v>88650</v>
      </c>
      <c r="L29" s="29" t="s">
        <v>1</v>
      </c>
      <c r="M29" s="29">
        <v>559</v>
      </c>
      <c r="N29" s="71">
        <v>79</v>
      </c>
      <c r="O29" s="42">
        <f>(M29+N29)*8.3%</f>
        <v>52.954000000000001</v>
      </c>
      <c r="P29" s="45">
        <v>53</v>
      </c>
      <c r="Q29" s="41">
        <f>(M29+N29)*2.7%</f>
        <v>17.226000000000003</v>
      </c>
      <c r="R29" s="45">
        <v>17</v>
      </c>
      <c r="S29" s="40">
        <f>M29+N29+P29+R29</f>
        <v>708</v>
      </c>
    </row>
    <row r="30" spans="1:19" ht="21.95" customHeight="1" x14ac:dyDescent="0.15">
      <c r="A30" s="13" t="s">
        <v>2</v>
      </c>
      <c r="B30" s="29">
        <v>627</v>
      </c>
      <c r="C30" s="62"/>
      <c r="D30" s="67">
        <f>S30</f>
        <v>784</v>
      </c>
      <c r="E30" s="68"/>
      <c r="F30" s="69"/>
      <c r="G30" s="70"/>
      <c r="H30" s="70"/>
      <c r="I30" s="14">
        <f>SUM(D30+G29+H29)</f>
        <v>3031</v>
      </c>
      <c r="J30" s="25">
        <f>I30*30</f>
        <v>90930</v>
      </c>
      <c r="L30" s="29" t="s">
        <v>2</v>
      </c>
      <c r="M30" s="29">
        <v>627</v>
      </c>
      <c r="N30" s="72"/>
      <c r="O30" s="42">
        <f>(M30+N29)*8.3%</f>
        <v>58.598000000000006</v>
      </c>
      <c r="P30" s="45">
        <v>59</v>
      </c>
      <c r="Q30" s="41">
        <f>(M30+N29)*2.7%</f>
        <v>19.062000000000001</v>
      </c>
      <c r="R30" s="45">
        <v>19</v>
      </c>
      <c r="S30" s="40">
        <f>M30+N29+P30+R30</f>
        <v>784</v>
      </c>
    </row>
    <row r="31" spans="1:19" ht="21.95" customHeight="1" x14ac:dyDescent="0.15">
      <c r="A31" s="13" t="s">
        <v>3</v>
      </c>
      <c r="B31" s="29">
        <v>697</v>
      </c>
      <c r="C31" s="62"/>
      <c r="D31" s="67">
        <f>S31</f>
        <v>861</v>
      </c>
      <c r="E31" s="68"/>
      <c r="F31" s="69"/>
      <c r="G31" s="70"/>
      <c r="H31" s="70"/>
      <c r="I31" s="14">
        <f>SUM(D31+G29+H29)</f>
        <v>3108</v>
      </c>
      <c r="J31" s="25">
        <f>I31*30</f>
        <v>93240</v>
      </c>
      <c r="L31" s="29" t="s">
        <v>3</v>
      </c>
      <c r="M31" s="29">
        <v>697</v>
      </c>
      <c r="N31" s="72"/>
      <c r="O31" s="42">
        <f>(M31+N29)*8.3%</f>
        <v>64.408000000000001</v>
      </c>
      <c r="P31" s="45">
        <v>64</v>
      </c>
      <c r="Q31" s="41">
        <f>(M31+N29)*2.7%</f>
        <v>20.952000000000002</v>
      </c>
      <c r="R31" s="45">
        <v>21</v>
      </c>
      <c r="S31" s="40">
        <f>M31+N29+P31+R31</f>
        <v>861</v>
      </c>
    </row>
    <row r="32" spans="1:19" ht="21.95" customHeight="1" x14ac:dyDescent="0.15">
      <c r="A32" s="13" t="s">
        <v>4</v>
      </c>
      <c r="B32" s="29">
        <v>765</v>
      </c>
      <c r="C32" s="62"/>
      <c r="D32" s="67">
        <f>S32</f>
        <v>937</v>
      </c>
      <c r="E32" s="68"/>
      <c r="F32" s="69"/>
      <c r="G32" s="70"/>
      <c r="H32" s="70"/>
      <c r="I32" s="14">
        <f>SUM(D32+G29+H29)</f>
        <v>3184</v>
      </c>
      <c r="J32" s="25">
        <f t="shared" ref="J32" si="3">I32*30</f>
        <v>95520</v>
      </c>
      <c r="L32" s="29" t="s">
        <v>4</v>
      </c>
      <c r="M32" s="29">
        <v>765</v>
      </c>
      <c r="N32" s="72"/>
      <c r="O32" s="42">
        <f>(M32+N29)*8.3%</f>
        <v>70.052000000000007</v>
      </c>
      <c r="P32" s="45">
        <v>70</v>
      </c>
      <c r="Q32" s="41">
        <f>(M32+N29)*2.7%</f>
        <v>22.788000000000004</v>
      </c>
      <c r="R32" s="45">
        <v>23</v>
      </c>
      <c r="S32" s="40">
        <f>M32+N29+P32+R32</f>
        <v>937</v>
      </c>
    </row>
    <row r="33" spans="1:19" ht="21.95" customHeight="1" x14ac:dyDescent="0.15">
      <c r="A33" s="13" t="s">
        <v>5</v>
      </c>
      <c r="B33" s="29">
        <v>832</v>
      </c>
      <c r="C33" s="62"/>
      <c r="D33" s="67">
        <f>S33</f>
        <v>1012</v>
      </c>
      <c r="E33" s="68"/>
      <c r="F33" s="69"/>
      <c r="G33" s="70"/>
      <c r="H33" s="70"/>
      <c r="I33" s="14">
        <f>SUM(D33+G29+H29)</f>
        <v>3259</v>
      </c>
      <c r="J33" s="25">
        <f>I33*30</f>
        <v>97770</v>
      </c>
      <c r="L33" s="29" t="s">
        <v>5</v>
      </c>
      <c r="M33" s="29">
        <v>832</v>
      </c>
      <c r="N33" s="66"/>
      <c r="O33" s="42">
        <f>(M33+N29)*8.3%</f>
        <v>75.613</v>
      </c>
      <c r="P33" s="45">
        <v>76</v>
      </c>
      <c r="Q33" s="41">
        <f>(M33+N29)*2.7%</f>
        <v>24.597000000000001</v>
      </c>
      <c r="R33" s="45">
        <v>25</v>
      </c>
      <c r="S33" s="40">
        <f>M33+N29+P33+R33</f>
        <v>1012</v>
      </c>
    </row>
    <row r="34" spans="1:19" ht="21.95" customHeight="1" x14ac:dyDescent="0.15">
      <c r="A34" s="2"/>
      <c r="B34" s="2"/>
      <c r="C34" s="2"/>
      <c r="D34" s="2"/>
      <c r="E34" s="2"/>
      <c r="F34" s="3"/>
      <c r="G34" s="3"/>
      <c r="H34" s="3"/>
      <c r="I34" s="3"/>
      <c r="J34" s="3"/>
    </row>
    <row r="35" spans="1:19" ht="15.75" customHeight="1" x14ac:dyDescent="0.15"/>
    <row r="36" spans="1:19" ht="20.25" customHeight="1" x14ac:dyDescent="0.15">
      <c r="A36" s="74" t="s">
        <v>19</v>
      </c>
      <c r="B36" s="74"/>
      <c r="C36" s="74"/>
      <c r="D36" s="74"/>
      <c r="E36" s="74"/>
      <c r="F36" s="74"/>
      <c r="G36" s="74"/>
      <c r="H36" s="74"/>
      <c r="I36" s="74"/>
      <c r="J36" s="74"/>
    </row>
    <row r="37" spans="1:19" ht="18" customHeight="1" x14ac:dyDescent="0.15">
      <c r="A37" s="1" t="s">
        <v>15</v>
      </c>
      <c r="B37" s="1"/>
      <c r="C37" s="1"/>
      <c r="D37" s="1"/>
      <c r="E37" s="1"/>
      <c r="F37" s="1"/>
      <c r="G37" s="1"/>
      <c r="H37" s="1"/>
      <c r="I37" s="1"/>
      <c r="J37" s="1"/>
    </row>
    <row r="38" spans="1:19" ht="18" customHeight="1" x14ac:dyDescent="0.15">
      <c r="A38" s="58" t="s">
        <v>20</v>
      </c>
      <c r="B38" s="58"/>
      <c r="C38" s="58"/>
      <c r="D38" s="58"/>
      <c r="E38" s="58"/>
      <c r="F38" s="58"/>
      <c r="G38" s="58"/>
      <c r="H38" s="58"/>
      <c r="I38" s="58"/>
      <c r="J38" s="58"/>
    </row>
    <row r="39" spans="1:19" ht="18" customHeight="1" x14ac:dyDescent="0.15">
      <c r="A39" s="55" t="s">
        <v>16</v>
      </c>
      <c r="B39" s="55"/>
      <c r="C39" s="55"/>
      <c r="D39" s="11" t="s">
        <v>41</v>
      </c>
      <c r="E39" s="11">
        <v>4</v>
      </c>
      <c r="F39" s="1" t="s">
        <v>34</v>
      </c>
      <c r="G39" s="1" t="s">
        <v>45</v>
      </c>
      <c r="H39" s="1"/>
      <c r="I39" s="1"/>
      <c r="J39" s="1"/>
    </row>
    <row r="40" spans="1:19" ht="18" customHeight="1" x14ac:dyDescent="0.15">
      <c r="A40" s="55"/>
      <c r="B40" s="55"/>
      <c r="C40" s="55"/>
      <c r="D40" s="11"/>
      <c r="E40" s="11"/>
      <c r="F40" s="1"/>
      <c r="G40" s="1"/>
      <c r="H40" s="1"/>
      <c r="I40" s="1"/>
      <c r="J40" s="1"/>
    </row>
    <row r="41" spans="1:19" ht="18" customHeight="1" x14ac:dyDescent="0.15">
      <c r="A41" s="55" t="s">
        <v>17</v>
      </c>
      <c r="B41" s="55"/>
      <c r="C41" s="55"/>
      <c r="D41" s="11" t="s">
        <v>46</v>
      </c>
      <c r="E41" s="11">
        <v>13</v>
      </c>
      <c r="F41" s="1" t="s">
        <v>34</v>
      </c>
      <c r="G41" s="1"/>
      <c r="H41" s="1"/>
      <c r="I41" s="1"/>
      <c r="J41" s="1"/>
    </row>
    <row r="42" spans="1:19" ht="18" customHeight="1" x14ac:dyDescent="0.15">
      <c r="A42" s="55" t="s">
        <v>18</v>
      </c>
      <c r="B42" s="55"/>
      <c r="C42" s="55"/>
      <c r="D42" s="11" t="s">
        <v>46</v>
      </c>
      <c r="E42" s="56">
        <v>8.3000000000000004E-2</v>
      </c>
      <c r="F42" s="56"/>
      <c r="G42" s="1"/>
      <c r="H42" s="1"/>
      <c r="I42" s="1"/>
      <c r="J42" s="1"/>
    </row>
    <row r="43" spans="1:19" ht="18" customHeight="1" x14ac:dyDescent="0.15">
      <c r="A43" s="59" t="s">
        <v>63</v>
      </c>
      <c r="B43" s="59"/>
      <c r="C43" s="59"/>
      <c r="D43" s="26" t="s">
        <v>64</v>
      </c>
      <c r="E43" s="56">
        <v>2.7E-2</v>
      </c>
      <c r="F43" s="56"/>
      <c r="G43" s="1"/>
      <c r="H43" s="1"/>
      <c r="I43" s="1"/>
      <c r="J43" s="1"/>
    </row>
    <row r="44" spans="1:19" ht="18" customHeight="1" x14ac:dyDescent="0.15">
      <c r="A44" s="57" t="s">
        <v>38</v>
      </c>
      <c r="B44" s="57"/>
      <c r="C44" s="57"/>
      <c r="D44" s="12" t="s">
        <v>46</v>
      </c>
      <c r="E44" s="12">
        <v>36</v>
      </c>
      <c r="F44" s="1" t="s">
        <v>34</v>
      </c>
      <c r="G44" s="1"/>
      <c r="H44" s="1"/>
      <c r="I44" s="1"/>
      <c r="J44" s="1"/>
    </row>
    <row r="45" spans="1:19" ht="18" customHeight="1" x14ac:dyDescent="0.15">
      <c r="A45" s="58" t="s">
        <v>21</v>
      </c>
      <c r="B45" s="58"/>
      <c r="C45" s="58"/>
      <c r="D45" s="58"/>
      <c r="E45" s="58"/>
      <c r="F45" s="58"/>
      <c r="G45" s="58"/>
      <c r="H45" s="58"/>
      <c r="I45" s="58"/>
      <c r="J45" s="58"/>
    </row>
    <row r="46" spans="1:19" ht="18" customHeight="1" x14ac:dyDescent="0.15">
      <c r="A46" s="55" t="s">
        <v>22</v>
      </c>
      <c r="B46" s="55"/>
      <c r="C46" s="55"/>
      <c r="D46" s="11" t="s">
        <v>46</v>
      </c>
      <c r="E46" s="11">
        <v>14</v>
      </c>
      <c r="F46" s="1" t="s">
        <v>34</v>
      </c>
      <c r="G46" s="1" t="s">
        <v>47</v>
      </c>
      <c r="H46" s="1"/>
      <c r="I46" s="1"/>
      <c r="J46" s="1"/>
    </row>
    <row r="47" spans="1:19" ht="20.100000000000001" customHeight="1" x14ac:dyDescent="0.15">
      <c r="A47" s="11" t="s">
        <v>40</v>
      </c>
      <c r="B47" s="1"/>
      <c r="C47" s="1"/>
      <c r="D47" s="1" t="s">
        <v>46</v>
      </c>
      <c r="E47" s="1">
        <v>12</v>
      </c>
      <c r="F47" s="1" t="s">
        <v>34</v>
      </c>
      <c r="G47" s="16" t="s">
        <v>75</v>
      </c>
      <c r="H47" s="16"/>
      <c r="I47" s="16"/>
      <c r="J47" s="16"/>
    </row>
    <row r="48" spans="1:19" ht="20.100000000000001" customHeight="1" x14ac:dyDescent="0.15">
      <c r="A48" s="11" t="s">
        <v>42</v>
      </c>
      <c r="B48" s="1"/>
      <c r="C48" s="1"/>
      <c r="D48" s="1" t="s">
        <v>46</v>
      </c>
      <c r="E48" s="1">
        <v>6</v>
      </c>
      <c r="F48" s="1" t="s">
        <v>48</v>
      </c>
      <c r="G48" s="1" t="s">
        <v>49</v>
      </c>
      <c r="H48" s="1"/>
      <c r="I48" s="1"/>
      <c r="J48" s="1"/>
    </row>
    <row r="49" spans="1:10" ht="20.100000000000001" customHeight="1" x14ac:dyDescent="0.15">
      <c r="A49" s="7"/>
      <c r="B49" s="1"/>
      <c r="C49" s="1"/>
      <c r="D49" s="1"/>
      <c r="E49" s="1"/>
      <c r="F49" s="1"/>
      <c r="G49" s="1"/>
      <c r="H49" s="1"/>
      <c r="I49" s="1"/>
      <c r="J49" s="1"/>
    </row>
    <row r="50" spans="1:10" ht="20.100000000000001" customHeight="1" x14ac:dyDescent="0.15">
      <c r="A50" s="4" t="s">
        <v>23</v>
      </c>
      <c r="B50" s="4"/>
      <c r="C50" s="60"/>
      <c r="D50" s="60"/>
      <c r="E50" s="60"/>
      <c r="F50" s="60"/>
      <c r="G50" s="60"/>
      <c r="H50" s="60"/>
      <c r="I50" s="60"/>
      <c r="J50" s="60"/>
    </row>
    <row r="51" spans="1:10" ht="27" customHeight="1" x14ac:dyDescent="0.15">
      <c r="A51" s="48" t="s">
        <v>24</v>
      </c>
      <c r="B51" s="48"/>
      <c r="C51" s="48" t="s">
        <v>25</v>
      </c>
      <c r="D51" s="48"/>
      <c r="E51" s="48"/>
      <c r="F51" s="48"/>
      <c r="G51" s="48"/>
      <c r="H51" s="48"/>
      <c r="I51" s="48"/>
      <c r="J51" s="48"/>
    </row>
    <row r="52" spans="1:10" ht="30" customHeight="1" x14ac:dyDescent="0.15">
      <c r="A52" s="48" t="s">
        <v>28</v>
      </c>
      <c r="B52" s="48"/>
      <c r="C52" s="50" t="s">
        <v>26</v>
      </c>
      <c r="D52" s="50"/>
      <c r="E52" s="50"/>
      <c r="F52" s="50"/>
      <c r="G52" s="50"/>
      <c r="H52" s="50"/>
      <c r="I52" s="50"/>
      <c r="J52" s="50"/>
    </row>
    <row r="53" spans="1:10" ht="30" customHeight="1" x14ac:dyDescent="0.15">
      <c r="A53" s="48" t="s">
        <v>29</v>
      </c>
      <c r="B53" s="48"/>
      <c r="C53" s="61" t="s">
        <v>30</v>
      </c>
      <c r="D53" s="61"/>
      <c r="E53" s="61"/>
      <c r="F53" s="61"/>
      <c r="G53" s="61"/>
      <c r="H53" s="61"/>
      <c r="I53" s="61"/>
      <c r="J53" s="61"/>
    </row>
    <row r="54" spans="1:10" ht="30" customHeight="1" x14ac:dyDescent="0.15">
      <c r="A54" s="48" t="s">
        <v>31</v>
      </c>
      <c r="B54" s="48"/>
      <c r="C54" s="61" t="s">
        <v>32</v>
      </c>
      <c r="D54" s="61"/>
      <c r="E54" s="61"/>
      <c r="F54" s="61"/>
      <c r="G54" s="61"/>
      <c r="H54" s="61"/>
      <c r="I54" s="61"/>
      <c r="J54" s="61"/>
    </row>
    <row r="55" spans="1:10" ht="30" customHeight="1" x14ac:dyDescent="0.15">
      <c r="A55" s="48" t="s">
        <v>33</v>
      </c>
      <c r="B55" s="48"/>
      <c r="C55" s="50" t="s">
        <v>27</v>
      </c>
      <c r="D55" s="50"/>
      <c r="E55" s="50"/>
      <c r="F55" s="50"/>
      <c r="G55" s="50"/>
      <c r="H55" s="50"/>
      <c r="I55" s="50"/>
      <c r="J55" s="50"/>
    </row>
  </sheetData>
  <mergeCells count="92">
    <mergeCell ref="N21:N25"/>
    <mergeCell ref="L27:L28"/>
    <mergeCell ref="N29:N33"/>
    <mergeCell ref="L3:L4"/>
    <mergeCell ref="N5:N9"/>
    <mergeCell ref="L11:L12"/>
    <mergeCell ref="N13:N17"/>
    <mergeCell ref="L19:L20"/>
    <mergeCell ref="I11:I12"/>
    <mergeCell ref="J11:J12"/>
    <mergeCell ref="A42:C42"/>
    <mergeCell ref="E42:F42"/>
    <mergeCell ref="I2:J2"/>
    <mergeCell ref="I19:I20"/>
    <mergeCell ref="J19:J20"/>
    <mergeCell ref="A27:A28"/>
    <mergeCell ref="G27:G28"/>
    <mergeCell ref="H27:H28"/>
    <mergeCell ref="I27:I28"/>
    <mergeCell ref="J27:J28"/>
    <mergeCell ref="D20:F20"/>
    <mergeCell ref="D21:F21"/>
    <mergeCell ref="D22:F22"/>
    <mergeCell ref="D23:F23"/>
    <mergeCell ref="C13:C17"/>
    <mergeCell ref="G13:G17"/>
    <mergeCell ref="H13:H17"/>
    <mergeCell ref="G11:G12"/>
    <mergeCell ref="H11:H12"/>
    <mergeCell ref="D11:F11"/>
    <mergeCell ref="D12:F12"/>
    <mergeCell ref="D13:F13"/>
    <mergeCell ref="D14:F14"/>
    <mergeCell ref="D15:F15"/>
    <mergeCell ref="D16:F16"/>
    <mergeCell ref="D17:F17"/>
    <mergeCell ref="A3:A4"/>
    <mergeCell ref="G3:G4"/>
    <mergeCell ref="H3:H4"/>
    <mergeCell ref="I3:I4"/>
    <mergeCell ref="J3:J4"/>
    <mergeCell ref="D3:F3"/>
    <mergeCell ref="D4:F4"/>
    <mergeCell ref="C5:C9"/>
    <mergeCell ref="G5:G9"/>
    <mergeCell ref="H5:H9"/>
    <mergeCell ref="A44:C44"/>
    <mergeCell ref="C21:C25"/>
    <mergeCell ref="G21:G25"/>
    <mergeCell ref="H21:H25"/>
    <mergeCell ref="A11:A12"/>
    <mergeCell ref="A19:A20"/>
    <mergeCell ref="G19:G20"/>
    <mergeCell ref="H19:H20"/>
    <mergeCell ref="C29:C33"/>
    <mergeCell ref="G29:G33"/>
    <mergeCell ref="H29:H33"/>
    <mergeCell ref="A39:C39"/>
    <mergeCell ref="D5:F5"/>
    <mergeCell ref="A54:B54"/>
    <mergeCell ref="C54:J54"/>
    <mergeCell ref="A55:B55"/>
    <mergeCell ref="C55:J55"/>
    <mergeCell ref="A36:J36"/>
    <mergeCell ref="A38:J38"/>
    <mergeCell ref="A45:J45"/>
    <mergeCell ref="A46:C46"/>
    <mergeCell ref="A41:C41"/>
    <mergeCell ref="A53:B53"/>
    <mergeCell ref="C53:J53"/>
    <mergeCell ref="C50:J50"/>
    <mergeCell ref="A51:B51"/>
    <mergeCell ref="C51:J51"/>
    <mergeCell ref="A52:B52"/>
    <mergeCell ref="C52:J52"/>
    <mergeCell ref="D6:F6"/>
    <mergeCell ref="D7:F7"/>
    <mergeCell ref="D8:F8"/>
    <mergeCell ref="D9:F9"/>
    <mergeCell ref="D29:F29"/>
    <mergeCell ref="D27:F27"/>
    <mergeCell ref="D28:F28"/>
    <mergeCell ref="D19:F19"/>
    <mergeCell ref="D24:F24"/>
    <mergeCell ref="D25:F25"/>
    <mergeCell ref="A43:C43"/>
    <mergeCell ref="E43:F43"/>
    <mergeCell ref="D30:F30"/>
    <mergeCell ref="D31:F31"/>
    <mergeCell ref="D32:F32"/>
    <mergeCell ref="D33:F33"/>
    <mergeCell ref="A40:C40"/>
  </mergeCells>
  <phoneticPr fontId="1"/>
  <printOptions horizontalCentered="1"/>
  <pageMargins left="0.51181102362204722" right="0.51181102362204722" top="0.9448818897637796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topLeftCell="D1" workbookViewId="0">
      <selection activeCell="J6" sqref="J6"/>
    </sheetView>
  </sheetViews>
  <sheetFormatPr defaultRowHeight="13.5" x14ac:dyDescent="0.15"/>
  <cols>
    <col min="4" max="4" width="9" customWidth="1"/>
    <col min="6" max="6" width="6" customWidth="1"/>
    <col min="7" max="14" width="8.875" customWidth="1"/>
  </cols>
  <sheetData>
    <row r="1" spans="1:19" ht="21.95" customHeight="1" x14ac:dyDescent="0.15">
      <c r="A1" s="1" t="s">
        <v>37</v>
      </c>
      <c r="B1" s="1"/>
      <c r="C1" s="1"/>
      <c r="D1" s="1"/>
      <c r="E1" s="1"/>
    </row>
    <row r="2" spans="1:19" ht="21.95" customHeight="1" x14ac:dyDescent="0.15">
      <c r="A2" s="1" t="s">
        <v>54</v>
      </c>
      <c r="B2" s="1"/>
      <c r="C2" s="1"/>
      <c r="D2" s="1" t="s">
        <v>53</v>
      </c>
      <c r="E2" s="1"/>
    </row>
    <row r="3" spans="1:19" ht="21.95" customHeight="1" x14ac:dyDescent="0.15">
      <c r="A3" s="1" t="s">
        <v>52</v>
      </c>
      <c r="B3" s="1"/>
      <c r="C3" s="1"/>
      <c r="D3" s="1"/>
      <c r="E3" s="1"/>
      <c r="F3" t="s">
        <v>55</v>
      </c>
      <c r="I3" s="47" t="s">
        <v>78</v>
      </c>
      <c r="J3" s="46"/>
    </row>
    <row r="4" spans="1:19" ht="30.75" customHeight="1" x14ac:dyDescent="0.15">
      <c r="A4" s="62" t="s">
        <v>14</v>
      </c>
      <c r="B4" s="5" t="s">
        <v>6</v>
      </c>
      <c r="C4" s="5" t="s">
        <v>8</v>
      </c>
      <c r="D4" s="63" t="s">
        <v>61</v>
      </c>
      <c r="E4" s="64"/>
      <c r="F4" s="65"/>
      <c r="G4" s="51" t="s">
        <v>9</v>
      </c>
      <c r="H4" s="51" t="s">
        <v>10</v>
      </c>
      <c r="I4" s="51" t="s">
        <v>39</v>
      </c>
      <c r="J4" s="51" t="s">
        <v>65</v>
      </c>
      <c r="L4" s="62" t="s">
        <v>14</v>
      </c>
      <c r="M4" s="5" t="s">
        <v>6</v>
      </c>
      <c r="N4" s="5" t="s">
        <v>8</v>
      </c>
      <c r="O4" s="36" t="s">
        <v>67</v>
      </c>
      <c r="P4" s="43">
        <v>8.3000000000000004E-2</v>
      </c>
      <c r="Q4" s="36" t="s">
        <v>68</v>
      </c>
      <c r="R4" s="43">
        <v>2.7E-2</v>
      </c>
      <c r="S4" s="39" t="s">
        <v>70</v>
      </c>
    </row>
    <row r="5" spans="1:19" ht="30.75" customHeight="1" x14ac:dyDescent="0.15">
      <c r="A5" s="62"/>
      <c r="B5" s="6" t="s">
        <v>50</v>
      </c>
      <c r="C5" s="6" t="s">
        <v>36</v>
      </c>
      <c r="D5" s="52" t="s">
        <v>62</v>
      </c>
      <c r="E5" s="53"/>
      <c r="F5" s="54"/>
      <c r="G5" s="51"/>
      <c r="H5" s="51"/>
      <c r="I5" s="51"/>
      <c r="J5" s="51"/>
      <c r="L5" s="62"/>
      <c r="M5" s="6" t="s">
        <v>50</v>
      </c>
      <c r="N5" s="6" t="s">
        <v>36</v>
      </c>
      <c r="O5" s="37"/>
      <c r="P5" s="44" t="s">
        <v>76</v>
      </c>
      <c r="Q5" s="37"/>
      <c r="R5" s="44" t="s">
        <v>77</v>
      </c>
      <c r="S5" s="38" t="s">
        <v>71</v>
      </c>
    </row>
    <row r="6" spans="1:19" ht="21.95" customHeight="1" x14ac:dyDescent="0.15">
      <c r="A6" s="19" t="s">
        <v>1</v>
      </c>
      <c r="B6" s="21">
        <v>1118</v>
      </c>
      <c r="C6" s="66">
        <v>158</v>
      </c>
      <c r="D6" s="67">
        <f>S6</f>
        <v>1416.3600000000001</v>
      </c>
      <c r="E6" s="68"/>
      <c r="F6" s="69"/>
      <c r="G6" s="70">
        <v>1392</v>
      </c>
      <c r="H6" s="70">
        <v>855</v>
      </c>
      <c r="I6" s="20">
        <f>SUM(D6+G6+H6)</f>
        <v>3663.36</v>
      </c>
      <c r="J6" s="20">
        <f>I6*30</f>
        <v>109900.8</v>
      </c>
      <c r="L6" s="29" t="s">
        <v>1</v>
      </c>
      <c r="M6" s="29">
        <v>1118</v>
      </c>
      <c r="N6" s="66">
        <v>158</v>
      </c>
      <c r="O6" s="42">
        <f>(M6+N6)*8.3%</f>
        <v>105.908</v>
      </c>
      <c r="P6" s="45">
        <v>105.91</v>
      </c>
      <c r="Q6" s="42">
        <f>(M6+N6)*2.7%</f>
        <v>34.452000000000005</v>
      </c>
      <c r="R6" s="45">
        <v>34.450000000000003</v>
      </c>
      <c r="S6" s="40">
        <f>M6+N6+P6+R6</f>
        <v>1416.3600000000001</v>
      </c>
    </row>
    <row r="7" spans="1:19" ht="21.95" customHeight="1" x14ac:dyDescent="0.15">
      <c r="A7" s="19" t="s">
        <v>2</v>
      </c>
      <c r="B7" s="21">
        <v>1254</v>
      </c>
      <c r="C7" s="62"/>
      <c r="D7" s="67">
        <f>S7</f>
        <v>1567.32</v>
      </c>
      <c r="E7" s="68"/>
      <c r="F7" s="69"/>
      <c r="G7" s="70"/>
      <c r="H7" s="70"/>
      <c r="I7" s="20">
        <f>SUM(D7+G6+H6)</f>
        <v>3814.3199999999997</v>
      </c>
      <c r="J7" s="25">
        <f t="shared" ref="J7:J10" si="0">I7*30</f>
        <v>114429.59999999999</v>
      </c>
      <c r="L7" s="29" t="s">
        <v>2</v>
      </c>
      <c r="M7" s="29">
        <v>1254</v>
      </c>
      <c r="N7" s="62"/>
      <c r="O7" s="42">
        <f>(M7+N6)*8.3%</f>
        <v>117.19600000000001</v>
      </c>
      <c r="P7" s="45">
        <v>117.2</v>
      </c>
      <c r="Q7" s="42">
        <f>(M7+N6)*2.7%</f>
        <v>38.124000000000002</v>
      </c>
      <c r="R7" s="45">
        <v>38.119999999999997</v>
      </c>
      <c r="S7" s="40">
        <f>M7+N6+P7+R7</f>
        <v>1567.32</v>
      </c>
    </row>
    <row r="8" spans="1:19" ht="21.95" customHeight="1" x14ac:dyDescent="0.15">
      <c r="A8" s="19" t="s">
        <v>3</v>
      </c>
      <c r="B8" s="21">
        <v>1394</v>
      </c>
      <c r="C8" s="62"/>
      <c r="D8" s="67">
        <f>S8</f>
        <v>1722.72</v>
      </c>
      <c r="E8" s="68"/>
      <c r="F8" s="69"/>
      <c r="G8" s="70"/>
      <c r="H8" s="70"/>
      <c r="I8" s="20">
        <f>SUM(D8+G6+H6)</f>
        <v>3969.7200000000003</v>
      </c>
      <c r="J8" s="25">
        <f t="shared" si="0"/>
        <v>119091.6</v>
      </c>
      <c r="L8" s="29" t="s">
        <v>3</v>
      </c>
      <c r="M8" s="29">
        <v>1394</v>
      </c>
      <c r="N8" s="62"/>
      <c r="O8" s="42">
        <f>(M8+N6)*8.3%</f>
        <v>128.816</v>
      </c>
      <c r="P8" s="45">
        <v>128.82</v>
      </c>
      <c r="Q8" s="42">
        <f>(M8+N6)*2.7%</f>
        <v>41.904000000000003</v>
      </c>
      <c r="R8" s="45">
        <v>41.9</v>
      </c>
      <c r="S8" s="40">
        <f>M8+N6+P8+R8</f>
        <v>1722.72</v>
      </c>
    </row>
    <row r="9" spans="1:19" ht="21.95" customHeight="1" x14ac:dyDescent="0.15">
      <c r="A9" s="19" t="s">
        <v>4</v>
      </c>
      <c r="B9" s="21">
        <v>1530</v>
      </c>
      <c r="C9" s="62"/>
      <c r="D9" s="67">
        <f>S9</f>
        <v>1873.6799999999998</v>
      </c>
      <c r="E9" s="68"/>
      <c r="F9" s="69"/>
      <c r="G9" s="70"/>
      <c r="H9" s="70"/>
      <c r="I9" s="20">
        <f>SUM(D9+G6+H6)</f>
        <v>4120.68</v>
      </c>
      <c r="J9" s="25">
        <f t="shared" si="0"/>
        <v>123620.40000000001</v>
      </c>
      <c r="L9" s="29" t="s">
        <v>4</v>
      </c>
      <c r="M9" s="29">
        <v>1530</v>
      </c>
      <c r="N9" s="62"/>
      <c r="O9" s="42">
        <f>(M9+N6)*8.3%</f>
        <v>140.10400000000001</v>
      </c>
      <c r="P9" s="45">
        <v>140.1</v>
      </c>
      <c r="Q9" s="42">
        <f>(M9+N6)*2.7%</f>
        <v>45.576000000000008</v>
      </c>
      <c r="R9" s="45">
        <v>45.58</v>
      </c>
      <c r="S9" s="40">
        <f>M9+N6+P9+R9</f>
        <v>1873.6799999999998</v>
      </c>
    </row>
    <row r="10" spans="1:19" ht="21.95" customHeight="1" x14ac:dyDescent="0.15">
      <c r="A10" s="19" t="s">
        <v>5</v>
      </c>
      <c r="B10" s="21">
        <v>1664</v>
      </c>
      <c r="C10" s="62"/>
      <c r="D10" s="67">
        <f>S10</f>
        <v>2022.42</v>
      </c>
      <c r="E10" s="68"/>
      <c r="F10" s="69"/>
      <c r="G10" s="70"/>
      <c r="H10" s="70"/>
      <c r="I10" s="20">
        <f>SUM(D10+G6+H6)</f>
        <v>4269.42</v>
      </c>
      <c r="J10" s="25">
        <f t="shared" si="0"/>
        <v>128082.6</v>
      </c>
      <c r="L10" s="29" t="s">
        <v>5</v>
      </c>
      <c r="M10" s="29">
        <v>1664</v>
      </c>
      <c r="N10" s="62"/>
      <c r="O10" s="42">
        <f>(M10+N6)*8.3%</f>
        <v>151.226</v>
      </c>
      <c r="P10" s="45">
        <v>151.22999999999999</v>
      </c>
      <c r="Q10" s="42">
        <f>(M10+N6)*2.7%</f>
        <v>49.194000000000003</v>
      </c>
      <c r="R10" s="45">
        <v>49.19</v>
      </c>
      <c r="S10" s="40">
        <f>M10+N6+P10+R10</f>
        <v>2022.42</v>
      </c>
    </row>
    <row r="11" spans="1:19" ht="21.95" customHeight="1" x14ac:dyDescent="0.15">
      <c r="A11" s="22"/>
      <c r="B11" s="22"/>
      <c r="C11" s="22"/>
      <c r="D11" s="23"/>
      <c r="E11" s="23"/>
      <c r="F11" s="23"/>
      <c r="G11" s="23"/>
      <c r="H11" s="23"/>
      <c r="I11" s="23"/>
      <c r="J11" s="23"/>
    </row>
    <row r="12" spans="1:19" ht="21.95" customHeight="1" x14ac:dyDescent="0.15">
      <c r="A12" s="75" t="s">
        <v>56</v>
      </c>
      <c r="B12" s="75"/>
      <c r="C12" s="2"/>
      <c r="D12" s="2"/>
      <c r="E12" s="2"/>
      <c r="F12" s="3"/>
      <c r="G12" s="3"/>
      <c r="H12" s="3"/>
      <c r="I12" s="3"/>
      <c r="J12" s="3"/>
    </row>
    <row r="13" spans="1:19" ht="30.75" customHeight="1" x14ac:dyDescent="0.15">
      <c r="A13" s="62" t="s">
        <v>14</v>
      </c>
      <c r="B13" s="5" t="s">
        <v>6</v>
      </c>
      <c r="C13" s="5" t="s">
        <v>8</v>
      </c>
      <c r="D13" s="63" t="s">
        <v>61</v>
      </c>
      <c r="E13" s="64"/>
      <c r="F13" s="65"/>
      <c r="G13" s="51" t="s">
        <v>9</v>
      </c>
      <c r="H13" s="51" t="s">
        <v>10</v>
      </c>
      <c r="I13" s="51" t="s">
        <v>39</v>
      </c>
      <c r="J13" s="51" t="s">
        <v>65</v>
      </c>
      <c r="L13" s="62" t="s">
        <v>14</v>
      </c>
      <c r="M13" s="5" t="s">
        <v>6</v>
      </c>
      <c r="N13" s="5" t="s">
        <v>8</v>
      </c>
      <c r="O13" s="36" t="s">
        <v>67</v>
      </c>
      <c r="P13" s="43">
        <v>8.3000000000000004E-2</v>
      </c>
      <c r="Q13" s="36" t="s">
        <v>68</v>
      </c>
      <c r="R13" s="43">
        <v>2.7E-2</v>
      </c>
      <c r="S13" s="39" t="s">
        <v>70</v>
      </c>
    </row>
    <row r="14" spans="1:19" ht="30.75" customHeight="1" x14ac:dyDescent="0.15">
      <c r="A14" s="62"/>
      <c r="B14" s="6" t="s">
        <v>57</v>
      </c>
      <c r="C14" s="6" t="s">
        <v>36</v>
      </c>
      <c r="D14" s="52" t="s">
        <v>62</v>
      </c>
      <c r="E14" s="53"/>
      <c r="F14" s="54"/>
      <c r="G14" s="51"/>
      <c r="H14" s="51"/>
      <c r="I14" s="51"/>
      <c r="J14" s="51"/>
      <c r="L14" s="62"/>
      <c r="M14" s="6" t="s">
        <v>57</v>
      </c>
      <c r="N14" s="6" t="s">
        <v>36</v>
      </c>
      <c r="O14" s="37"/>
      <c r="P14" s="44" t="s">
        <v>76</v>
      </c>
      <c r="Q14" s="37"/>
      <c r="R14" s="44" t="s">
        <v>77</v>
      </c>
      <c r="S14" s="38" t="s">
        <v>71</v>
      </c>
    </row>
    <row r="15" spans="1:19" ht="21.95" customHeight="1" x14ac:dyDescent="0.15">
      <c r="A15" s="19" t="s">
        <v>1</v>
      </c>
      <c r="B15" s="19">
        <v>1677</v>
      </c>
      <c r="C15" s="66">
        <v>237</v>
      </c>
      <c r="D15" s="67">
        <f>S15</f>
        <v>2124.54</v>
      </c>
      <c r="E15" s="68"/>
      <c r="F15" s="69"/>
      <c r="G15" s="70">
        <v>1392</v>
      </c>
      <c r="H15" s="70">
        <v>855</v>
      </c>
      <c r="I15" s="20">
        <f>SUM(D15+G15+H15)</f>
        <v>4371.54</v>
      </c>
      <c r="J15" s="20">
        <f>I15*30</f>
        <v>131146.20000000001</v>
      </c>
      <c r="L15" s="29" t="s">
        <v>1</v>
      </c>
      <c r="M15" s="29">
        <v>1677</v>
      </c>
      <c r="N15" s="66">
        <v>237</v>
      </c>
      <c r="O15" s="42">
        <f>(M15+N15)*8.3%</f>
        <v>158.86199999999999</v>
      </c>
      <c r="P15" s="45">
        <v>158.86000000000001</v>
      </c>
      <c r="Q15" s="42">
        <f>(M15+N15)*2.7%</f>
        <v>51.678000000000004</v>
      </c>
      <c r="R15" s="45">
        <v>51.68</v>
      </c>
      <c r="S15" s="40">
        <f>M15+N15+P15+R15</f>
        <v>2124.54</v>
      </c>
    </row>
    <row r="16" spans="1:19" ht="21.95" customHeight="1" x14ac:dyDescent="0.15">
      <c r="A16" s="19" t="s">
        <v>2</v>
      </c>
      <c r="B16" s="19">
        <v>1881</v>
      </c>
      <c r="C16" s="62"/>
      <c r="D16" s="67">
        <f>S16</f>
        <v>2350.98</v>
      </c>
      <c r="E16" s="68"/>
      <c r="F16" s="69"/>
      <c r="G16" s="70"/>
      <c r="H16" s="70"/>
      <c r="I16" s="20">
        <f>SUM(D16+G15+H15)</f>
        <v>4597.9799999999996</v>
      </c>
      <c r="J16" s="25">
        <f t="shared" ref="J16:J19" si="1">I16*30</f>
        <v>137939.4</v>
      </c>
      <c r="L16" s="29" t="s">
        <v>2</v>
      </c>
      <c r="M16" s="29">
        <v>1881</v>
      </c>
      <c r="N16" s="62"/>
      <c r="O16" s="42">
        <f>(M16+N15)*8.3%</f>
        <v>175.79400000000001</v>
      </c>
      <c r="P16" s="45">
        <v>175.79</v>
      </c>
      <c r="Q16" s="42">
        <f>(M16+N15)*2.7%</f>
        <v>57.186000000000007</v>
      </c>
      <c r="R16" s="45">
        <v>57.19</v>
      </c>
      <c r="S16" s="40">
        <f>M16+N15+P16+R16</f>
        <v>2350.98</v>
      </c>
    </row>
    <row r="17" spans="1:19" ht="21.95" customHeight="1" x14ac:dyDescent="0.15">
      <c r="A17" s="19" t="s">
        <v>3</v>
      </c>
      <c r="B17" s="19">
        <v>2091</v>
      </c>
      <c r="C17" s="62"/>
      <c r="D17" s="67">
        <f>S17</f>
        <v>2584.08</v>
      </c>
      <c r="E17" s="68"/>
      <c r="F17" s="69"/>
      <c r="G17" s="70"/>
      <c r="H17" s="70"/>
      <c r="I17" s="20">
        <f>SUM(D17+G15+H15)</f>
        <v>4831.08</v>
      </c>
      <c r="J17" s="25">
        <f t="shared" si="1"/>
        <v>144932.4</v>
      </c>
      <c r="L17" s="29" t="s">
        <v>3</v>
      </c>
      <c r="M17" s="29">
        <v>2091</v>
      </c>
      <c r="N17" s="62"/>
      <c r="O17" s="42">
        <f>(M17+N15)*8.3%</f>
        <v>193.22400000000002</v>
      </c>
      <c r="P17" s="45">
        <v>193.22</v>
      </c>
      <c r="Q17" s="42">
        <f>(M17+N15)*2.7%</f>
        <v>62.856000000000009</v>
      </c>
      <c r="R17" s="45">
        <v>62.86</v>
      </c>
      <c r="S17" s="40">
        <f>M17+N15+P17+R17</f>
        <v>2584.08</v>
      </c>
    </row>
    <row r="18" spans="1:19" ht="21.95" customHeight="1" x14ac:dyDescent="0.15">
      <c r="A18" s="19" t="s">
        <v>4</v>
      </c>
      <c r="B18" s="19">
        <v>2295</v>
      </c>
      <c r="C18" s="62"/>
      <c r="D18" s="67">
        <f>S18</f>
        <v>2810.52</v>
      </c>
      <c r="E18" s="68"/>
      <c r="F18" s="69"/>
      <c r="G18" s="70"/>
      <c r="H18" s="70"/>
      <c r="I18" s="20">
        <f>SUM(D18+G15+H15)</f>
        <v>5057.5200000000004</v>
      </c>
      <c r="J18" s="25">
        <f t="shared" si="1"/>
        <v>151725.6</v>
      </c>
      <c r="L18" s="29" t="s">
        <v>4</v>
      </c>
      <c r="M18" s="29">
        <v>2295</v>
      </c>
      <c r="N18" s="62"/>
      <c r="O18" s="42">
        <f>(M18+N15)*8.3%</f>
        <v>210.15600000000001</v>
      </c>
      <c r="P18" s="45">
        <v>210.16</v>
      </c>
      <c r="Q18" s="42">
        <f>(M18+N15)*2.7%</f>
        <v>68.364000000000004</v>
      </c>
      <c r="R18" s="45">
        <v>68.36</v>
      </c>
      <c r="S18" s="40">
        <f>M18+N15+P18+R18</f>
        <v>2810.52</v>
      </c>
    </row>
    <row r="19" spans="1:19" ht="21.95" customHeight="1" x14ac:dyDescent="0.15">
      <c r="A19" s="19" t="s">
        <v>5</v>
      </c>
      <c r="B19" s="19">
        <v>2496</v>
      </c>
      <c r="C19" s="62"/>
      <c r="D19" s="67">
        <f>S19</f>
        <v>3033.63</v>
      </c>
      <c r="E19" s="68"/>
      <c r="F19" s="69"/>
      <c r="G19" s="70"/>
      <c r="H19" s="70"/>
      <c r="I19" s="20">
        <f>SUM(D19+G15+H15)</f>
        <v>5280.63</v>
      </c>
      <c r="J19" s="25">
        <f t="shared" si="1"/>
        <v>158418.9</v>
      </c>
      <c r="L19" s="29" t="s">
        <v>5</v>
      </c>
      <c r="M19" s="29">
        <v>2496</v>
      </c>
      <c r="N19" s="62"/>
      <c r="O19" s="42">
        <f>(M19+N15)*8.3%</f>
        <v>226.839</v>
      </c>
      <c r="P19" s="45">
        <v>226.84</v>
      </c>
      <c r="Q19" s="42">
        <f>(M19+N15)*2.7%</f>
        <v>73.791000000000011</v>
      </c>
      <c r="R19" s="45">
        <v>73.790000000000006</v>
      </c>
      <c r="S19" s="40">
        <f>M19+N15+P19+R19</f>
        <v>3033.63</v>
      </c>
    </row>
    <row r="20" spans="1:19" ht="21.95" customHeight="1" x14ac:dyDescent="0.15">
      <c r="A20" s="2"/>
      <c r="B20" s="2"/>
      <c r="C20" s="2"/>
      <c r="D20" s="2"/>
      <c r="E20" s="2"/>
      <c r="F20" s="3"/>
      <c r="G20" s="3"/>
      <c r="H20" s="3"/>
      <c r="I20" s="3"/>
      <c r="J20" s="3"/>
    </row>
    <row r="21" spans="1:19" ht="21.95" customHeight="1" x14ac:dyDescent="0.15">
      <c r="A21" s="2"/>
      <c r="B21" s="2"/>
      <c r="C21" s="2"/>
      <c r="D21" s="2"/>
      <c r="E21" s="2"/>
      <c r="F21" s="3"/>
      <c r="G21" s="3"/>
      <c r="H21" s="3"/>
      <c r="I21" s="3"/>
      <c r="J21" s="3"/>
    </row>
    <row r="22" spans="1:19" ht="21.95" customHeight="1" x14ac:dyDescent="0.15"/>
  </sheetData>
  <mergeCells count="35">
    <mergeCell ref="L4:L5"/>
    <mergeCell ref="N6:N10"/>
    <mergeCell ref="L13:L14"/>
    <mergeCell ref="N15:N19"/>
    <mergeCell ref="C15:C19"/>
    <mergeCell ref="D15:F15"/>
    <mergeCell ref="G15:G19"/>
    <mergeCell ref="H15:H19"/>
    <mergeCell ref="D16:F16"/>
    <mergeCell ref="D17:F17"/>
    <mergeCell ref="D18:F18"/>
    <mergeCell ref="D19:F19"/>
    <mergeCell ref="J13:J14"/>
    <mergeCell ref="C6:C10"/>
    <mergeCell ref="D6:F6"/>
    <mergeCell ref="G6:G10"/>
    <mergeCell ref="H6:H10"/>
    <mergeCell ref="D7:F7"/>
    <mergeCell ref="D8:F8"/>
    <mergeCell ref="D9:F9"/>
    <mergeCell ref="D10:F10"/>
    <mergeCell ref="J4:J5"/>
    <mergeCell ref="D5:F5"/>
    <mergeCell ref="I4:I5"/>
    <mergeCell ref="A13:A14"/>
    <mergeCell ref="D13:F13"/>
    <mergeCell ref="G13:G14"/>
    <mergeCell ref="H13:H14"/>
    <mergeCell ref="I13:I14"/>
    <mergeCell ref="D14:F14"/>
    <mergeCell ref="A12:B12"/>
    <mergeCell ref="A4:A5"/>
    <mergeCell ref="D4:F4"/>
    <mergeCell ref="G4:G5"/>
    <mergeCell ref="H4:H5"/>
  </mergeCells>
  <phoneticPr fontId="1"/>
  <pageMargins left="0.70866141732283472" right="0.31496062992125984" top="0.74803149606299213" bottom="0.74803149606299213" header="0.31496062992125984" footer="0.31496062992125984"/>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特養（個室）1</vt:lpstr>
      <vt:lpstr>負担割合２と３</vt:lpstr>
      <vt:lpstr>特養（多床室）</vt:lpstr>
      <vt:lpstr>負担割合２と３ (2)</vt:lpstr>
      <vt:lpstr>'特養（個室）1'!Print_Area</vt:lpstr>
      <vt:lpstr>'特養（多床室）'!Print_Area</vt:lpstr>
      <vt:lpstr>負担割合２と３!Print_Area</vt:lpstr>
      <vt:lpstr>'負担割合２と３ (2)'!Print_Area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anex02</dc:creator>
  <cp:lastModifiedBy>User02</cp:lastModifiedBy>
  <cp:lastPrinted>2019-08-27T02:07:12Z</cp:lastPrinted>
  <dcterms:created xsi:type="dcterms:W3CDTF">2014-07-04T07:10:55Z</dcterms:created>
  <dcterms:modified xsi:type="dcterms:W3CDTF">2019-09-27T05:28:06Z</dcterms:modified>
</cp:coreProperties>
</file>